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hz\sutaze\obec n. jedlová súťaž zbrojnica\sutaz 09. 10 .2020\"/>
    </mc:Choice>
  </mc:AlternateContent>
  <bookViews>
    <workbookView xWindow="390" yWindow="525" windowWidth="19815" windowHeight="7365" activeTab="1"/>
  </bookViews>
  <sheets>
    <sheet name="Rekapitulácia stavby" sheetId="1" r:id="rId1"/>
    <sheet name="1 - rekonštrukcia priesto..." sheetId="2" r:id="rId2"/>
  </sheets>
  <definedNames>
    <definedName name="_xlnm._FilterDatabase" localSheetId="1" hidden="1">'1 - rekonštrukcia priesto...'!$C$117:$K$164</definedName>
    <definedName name="_xlnm.Print_Titles" localSheetId="1">'1 - rekonštrukcia priesto...'!$117:$117</definedName>
    <definedName name="_xlnm.Print_Titles" localSheetId="0">'Rekapitulácia stavby'!$92:$92</definedName>
    <definedName name="_xlnm.Print_Area" localSheetId="1">'1 - rekonštrukcia priesto...'!$C$4:$J$76,'1 - rekonštrukcia priesto...'!$C$82:$J$101,'1 - rekonštrukcia priesto...'!$C$107:$K$164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64" i="2"/>
  <c r="BH164" i="2"/>
  <c r="BG164" i="2"/>
  <c r="BE164" i="2"/>
  <c r="T164" i="2"/>
  <c r="T163" i="2" s="1"/>
  <c r="R164" i="2"/>
  <c r="R163" i="2" s="1"/>
  <c r="P164" i="2"/>
  <c r="P163" i="2" s="1"/>
  <c r="BK164" i="2"/>
  <c r="BK163" i="2" s="1"/>
  <c r="J163" i="2" s="1"/>
  <c r="J100" i="2" s="1"/>
  <c r="J164" i="2"/>
  <c r="BF164" i="2"/>
  <c r="BI162" i="2"/>
  <c r="BH162" i="2"/>
  <c r="BG162" i="2"/>
  <c r="BE162" i="2"/>
  <c r="T162" i="2"/>
  <c r="T161" i="2" s="1"/>
  <c r="R162" i="2"/>
  <c r="R161" i="2" s="1"/>
  <c r="P162" i="2"/>
  <c r="P161" i="2" s="1"/>
  <c r="BK162" i="2"/>
  <c r="BK161" i="2" s="1"/>
  <c r="J161" i="2" s="1"/>
  <c r="J99" i="2" s="1"/>
  <c r="J162" i="2"/>
  <c r="BF162" i="2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R155" i="2" s="1"/>
  <c r="P156" i="2"/>
  <c r="BK156" i="2"/>
  <c r="J156" i="2"/>
  <c r="BF156" i="2"/>
  <c r="BI154" i="2"/>
  <c r="BH154" i="2"/>
  <c r="BG154" i="2"/>
  <c r="BE154" i="2"/>
  <c r="T154" i="2"/>
  <c r="T153" i="2" s="1"/>
  <c r="R154" i="2"/>
  <c r="R153" i="2" s="1"/>
  <c r="P154" i="2"/>
  <c r="P153" i="2" s="1"/>
  <c r="BK154" i="2"/>
  <c r="BK153" i="2" s="1"/>
  <c r="J153" i="2" s="1"/>
  <c r="J97" i="2" s="1"/>
  <c r="J154" i="2"/>
  <c r="BF154" i="2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BK150" i="2"/>
  <c r="J150" i="2"/>
  <c r="BF150" i="2" s="1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 s="1"/>
  <c r="BI147" i="2"/>
  <c r="BH147" i="2"/>
  <c r="BG147" i="2"/>
  <c r="BE147" i="2"/>
  <c r="T147" i="2"/>
  <c r="R147" i="2"/>
  <c r="P147" i="2"/>
  <c r="BK147" i="2"/>
  <c r="J147" i="2"/>
  <c r="BF147" i="2" s="1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 s="1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7" i="2"/>
  <c r="BH137" i="2"/>
  <c r="BG137" i="2"/>
  <c r="BE137" i="2"/>
  <c r="T137" i="2"/>
  <c r="R137" i="2"/>
  <c r="P137" i="2"/>
  <c r="BK137" i="2"/>
  <c r="J137" i="2"/>
  <c r="BF137" i="2"/>
  <c r="BI136" i="2"/>
  <c r="BH136" i="2"/>
  <c r="BG136" i="2"/>
  <c r="BE136" i="2"/>
  <c r="T136" i="2"/>
  <c r="R136" i="2"/>
  <c r="P136" i="2"/>
  <c r="BK136" i="2"/>
  <c r="J136" i="2"/>
  <c r="BF136" i="2"/>
  <c r="BI135" i="2"/>
  <c r="BH135" i="2"/>
  <c r="BG135" i="2"/>
  <c r="BE135" i="2"/>
  <c r="T135" i="2"/>
  <c r="R135" i="2"/>
  <c r="P135" i="2"/>
  <c r="BK135" i="2"/>
  <c r="J135" i="2"/>
  <c r="BF135" i="2"/>
  <c r="BI134" i="2"/>
  <c r="BH134" i="2"/>
  <c r="BG134" i="2"/>
  <c r="BE134" i="2"/>
  <c r="T134" i="2"/>
  <c r="R134" i="2"/>
  <c r="P134" i="2"/>
  <c r="BK134" i="2"/>
  <c r="J134" i="2"/>
  <c r="BF134" i="2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31" i="2"/>
  <c r="BH131" i="2"/>
  <c r="BG131" i="2"/>
  <c r="BE131" i="2"/>
  <c r="T131" i="2"/>
  <c r="R131" i="2"/>
  <c r="P131" i="2"/>
  <c r="BK131" i="2"/>
  <c r="J131" i="2"/>
  <c r="BF131" i="2"/>
  <c r="BI130" i="2"/>
  <c r="BH130" i="2"/>
  <c r="BG130" i="2"/>
  <c r="BE130" i="2"/>
  <c r="T130" i="2"/>
  <c r="R130" i="2"/>
  <c r="P130" i="2"/>
  <c r="BK130" i="2"/>
  <c r="J130" i="2"/>
  <c r="BF130" i="2"/>
  <c r="BI129" i="2"/>
  <c r="BH129" i="2"/>
  <c r="BG129" i="2"/>
  <c r="BE129" i="2"/>
  <c r="T129" i="2"/>
  <c r="R129" i="2"/>
  <c r="P129" i="2"/>
  <c r="BK129" i="2"/>
  <c r="J129" i="2"/>
  <c r="BF129" i="2"/>
  <c r="BI128" i="2"/>
  <c r="BH128" i="2"/>
  <c r="BG128" i="2"/>
  <c r="BE128" i="2"/>
  <c r="T128" i="2"/>
  <c r="R128" i="2"/>
  <c r="P128" i="2"/>
  <c r="BK128" i="2"/>
  <c r="J128" i="2"/>
  <c r="BF128" i="2"/>
  <c r="BI127" i="2"/>
  <c r="BH127" i="2"/>
  <c r="BG127" i="2"/>
  <c r="BE127" i="2"/>
  <c r="T127" i="2"/>
  <c r="R127" i="2"/>
  <c r="P127" i="2"/>
  <c r="BK127" i="2"/>
  <c r="J127" i="2"/>
  <c r="BF127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3" i="2"/>
  <c r="BH123" i="2"/>
  <c r="BG123" i="2"/>
  <c r="BE123" i="2"/>
  <c r="T123" i="2"/>
  <c r="R123" i="2"/>
  <c r="P123" i="2"/>
  <c r="BK123" i="2"/>
  <c r="J123" i="2"/>
  <c r="BF123" i="2"/>
  <c r="BI122" i="2"/>
  <c r="F35" i="2" s="1"/>
  <c r="BD95" i="1" s="1"/>
  <c r="BD94" i="1" s="1"/>
  <c r="W33" i="1" s="1"/>
  <c r="BH122" i="2"/>
  <c r="BG122" i="2"/>
  <c r="BE122" i="2"/>
  <c r="T122" i="2"/>
  <c r="R122" i="2"/>
  <c r="R120" i="2" s="1"/>
  <c r="R119" i="2" s="1"/>
  <c r="R118" i="2" s="1"/>
  <c r="P122" i="2"/>
  <c r="BK122" i="2"/>
  <c r="J122" i="2"/>
  <c r="BF122" i="2"/>
  <c r="BI121" i="2"/>
  <c r="BH121" i="2"/>
  <c r="BG121" i="2"/>
  <c r="F33" i="2" s="1"/>
  <c r="BB95" i="1" s="1"/>
  <c r="BB94" i="1" s="1"/>
  <c r="BE121" i="2"/>
  <c r="T121" i="2"/>
  <c r="T120" i="2"/>
  <c r="R121" i="2"/>
  <c r="P121" i="2"/>
  <c r="P120" i="2"/>
  <c r="BK121" i="2"/>
  <c r="J121" i="2"/>
  <c r="BF121" i="2" s="1"/>
  <c r="F114" i="2"/>
  <c r="F112" i="2"/>
  <c r="E110" i="2"/>
  <c r="F89" i="2"/>
  <c r="F87" i="2"/>
  <c r="E85" i="2"/>
  <c r="J22" i="2"/>
  <c r="E22" i="2"/>
  <c r="J115" i="2" s="1"/>
  <c r="J90" i="2"/>
  <c r="J21" i="2"/>
  <c r="J19" i="2"/>
  <c r="E19" i="2"/>
  <c r="J114" i="2"/>
  <c r="J89" i="2"/>
  <c r="J18" i="2"/>
  <c r="J16" i="2"/>
  <c r="E16" i="2"/>
  <c r="F115" i="2" s="1"/>
  <c r="F90" i="2"/>
  <c r="J15" i="2"/>
  <c r="J10" i="2"/>
  <c r="J112" i="2" s="1"/>
  <c r="J87" i="2"/>
  <c r="AS94" i="1"/>
  <c r="L90" i="1"/>
  <c r="AM90" i="1"/>
  <c r="AM89" i="1"/>
  <c r="L89" i="1"/>
  <c r="AM87" i="1"/>
  <c r="L87" i="1"/>
  <c r="L85" i="1"/>
  <c r="L84" i="1"/>
  <c r="F34" i="2" l="1"/>
  <c r="BC95" i="1" s="1"/>
  <c r="BC94" i="1" s="1"/>
  <c r="T155" i="2"/>
  <c r="J31" i="2"/>
  <c r="AV95" i="1" s="1"/>
  <c r="BK155" i="2"/>
  <c r="J155" i="2" s="1"/>
  <c r="J98" i="2" s="1"/>
  <c r="BK120" i="2"/>
  <c r="P155" i="2"/>
  <c r="J120" i="2"/>
  <c r="J96" i="2" s="1"/>
  <c r="W31" i="1"/>
  <c r="AX94" i="1"/>
  <c r="AY94" i="1"/>
  <c r="W32" i="1"/>
  <c r="J32" i="2"/>
  <c r="AW95" i="1" s="1"/>
  <c r="F32" i="2"/>
  <c r="BA95" i="1" s="1"/>
  <c r="BA94" i="1" s="1"/>
  <c r="P119" i="2"/>
  <c r="P118" i="2" s="1"/>
  <c r="AU95" i="1" s="1"/>
  <c r="AU94" i="1" s="1"/>
  <c r="T119" i="2"/>
  <c r="T118" i="2" s="1"/>
  <c r="AT95" i="1"/>
  <c r="F31" i="2"/>
  <c r="AZ95" i="1" s="1"/>
  <c r="AZ94" i="1" s="1"/>
  <c r="BK119" i="2" l="1"/>
  <c r="BK118" i="2"/>
  <c r="J118" i="2" s="1"/>
  <c r="J119" i="2"/>
  <c r="J95" i="2" s="1"/>
  <c r="AV94" i="1"/>
  <c r="W29" i="1"/>
  <c r="AW94" i="1"/>
  <c r="AK30" i="1" s="1"/>
  <c r="W30" i="1"/>
  <c r="AK29" i="1" l="1"/>
  <c r="AT94" i="1"/>
  <c r="J94" i="2"/>
  <c r="J28" i="2"/>
  <c r="AG95" i="1" l="1"/>
  <c r="J37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<sst xmlns="http://schemas.openxmlformats.org/spreadsheetml/2006/main" count="883" uniqueCount="288">
  <si>
    <t>Export Komplet</t>
  </si>
  <si>
    <t/>
  </si>
  <si>
    <t>2.0</t>
  </si>
  <si>
    <t>ZAMOK</t>
  </si>
  <si>
    <t>False</t>
  </si>
  <si>
    <t>{6fdf3665-4502-453a-8da4-13c5d13c844f}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</si>
  <si>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</si>
  <si>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</si>
  <si>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</si>
  <si>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</si>
  <si>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</si>
  <si>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</si>
  <si>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</si>
  <si>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</si>
  <si>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</si>
  <si>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priestorov požiarnej zbrojnice v obci Nižná Jedľová</t>
  </si>
  <si>
    <t>JKSO:</t>
  </si>
  <si>
    <t>KS:</t>
  </si>
  <si>
    <t>Miesto:</t>
  </si>
  <si>
    <t>Svidník</t>
  </si>
  <si>
    <t>Dátum:</t>
  </si>
  <si>
    <t>Objednávateľ:</t>
  </si>
  <si>
    <t>IČO:</t>
  </si>
  <si>
    <t>Obec Nižná Jedľová</t>
  </si>
  <si>
    <t>IČ DPH:</t>
  </si>
  <si>
    <t>Zhotoviteľ:</t>
  </si>
  <si>
    <t>Vyplň údaj</t>
  </si>
  <si>
    <t>Projektant:</t>
  </si>
  <si>
    <t xml:space="preserve"> 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</si>
  <si>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</si>
  <si>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</si>
  <si>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</si>
  <si>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</si>
  <si>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</si>
  <si>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</si>
  <si>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</si>
  <si>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</si>
  <si>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</si>
  <si>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</si>
  <si>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</si>
  <si>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</si>
  <si>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</si>
  <si>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</si>
  <si>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</si>
  <si>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</si>
  <si>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</si>
  <si>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</si>
  <si>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</si>
  <si>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</si>
  <si>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</si>
  <si>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</si>
  <si>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</si>
  <si>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</si>
  <si>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</si>
  <si>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</si>
  <si>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</si>
  <si>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</si>
  <si>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</si>
  <si>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</si>
  <si>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</si>
  <si>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</si>
  <si>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</si>
  <si>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</si>
  <si>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</si>
  <si>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</si>
  <si>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</si>
  <si>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</si>
  <si>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</si>
  <si>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</si>
  <si>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</si>
  <si>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</si>
  <si>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</si>
  <si>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</si>
  <si>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</si>
  <si>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</si>
  <si>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</si>
  <si>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</si>
  <si>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</si>
  <si>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</si>
  <si>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</si>
  <si>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</si>
  <si>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</si>
  <si>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</si>
  <si>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</si>
  <si>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</si>
  <si>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</si>
  <si>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</si>
  <si>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22-M - Montáže oznam. a zabezp. zariadení</t>
  </si>
  <si>
    <t xml:space="preserve">    36-M - Montáž prevádzkových, meracích a regulačných zariadení</t>
  </si>
  <si>
    <t xml:space="preserve">    95-M - Revízie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</si>
  <si>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</si>
  <si>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</si>
  <si>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</si>
  <si>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</si>
  <si>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</si>
  <si>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</si>
  <si>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</si>
  <si>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</si>
  <si>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</si>
  <si>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</si>
  <si>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</si>
  <si>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</si>
  <si>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</si>
  <si>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</si>
  <si>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</si>
  <si>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</si>
  <si>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</si>
  <si>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</si>
  <si>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</si>
  <si>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76</t>
  </si>
  <si>
    <t>K</t>
  </si>
  <si>
    <t>210010301</t>
  </si>
  <si>
    <t>Krabica prístrojová bez zapojenia (1901, KP 68, KZ 3)</t>
  </si>
  <si>
    <t>ks</t>
  </si>
  <si>
    <t>CS CENEKON 2019 01</t>
  </si>
  <si>
    <t>64</t>
  </si>
  <si>
    <t>2</t>
  </si>
  <si>
    <t>-971462491</t>
  </si>
  <si>
    <t>77</t>
  </si>
  <si>
    <t>345410002400</t>
  </si>
  <si>
    <t>Krabica univerzálna z PVC pod omietku KU 68-1901,Dxh 73x42 mm, KOPOS</t>
  </si>
  <si>
    <t>128</t>
  </si>
  <si>
    <t>2077966273</t>
  </si>
  <si>
    <t>78</t>
  </si>
  <si>
    <t>345410010400</t>
  </si>
  <si>
    <t>Krabica univerzálna z PVC do dutých stien KU 68 LA/1, Dxh 73x45 mm, KOPOS</t>
  </si>
  <si>
    <t>-1036689149</t>
  </si>
  <si>
    <t>79</t>
  </si>
  <si>
    <t>210100001</t>
  </si>
  <si>
    <t>Ukončenie vodičov v rozvádzač. vrátane zapojenia a vodičovej koncovky do 2,5 mm2</t>
  </si>
  <si>
    <t>1887805593</t>
  </si>
  <si>
    <t>210110001</t>
  </si>
  <si>
    <t xml:space="preserve">Jednopólový spínač -   nástenný pre prostredie obyčajné alebo vlhké vrátane zapojenia </t>
  </si>
  <si>
    <t>CS CENEKON 2017 02</t>
  </si>
  <si>
    <t>-1425916975</t>
  </si>
  <si>
    <t>6</t>
  </si>
  <si>
    <t>ERA000000206</t>
  </si>
  <si>
    <t>Rámček Valena 774451 1-násobný biela</t>
  </si>
  <si>
    <t>256</t>
  </si>
  <si>
    <t>1245048553</t>
  </si>
  <si>
    <t>8</t>
  </si>
  <si>
    <t>ESP000000264</t>
  </si>
  <si>
    <t>Spínač Valena 774401 R1 biely</t>
  </si>
  <si>
    <t>1742629971</t>
  </si>
  <si>
    <t>11</t>
  </si>
  <si>
    <t>EZA000000230</t>
  </si>
  <si>
    <t>Zásuvka Valena 774391 2-násobná biela</t>
  </si>
  <si>
    <t>1882677666</t>
  </si>
  <si>
    <t>72</t>
  </si>
  <si>
    <t>KVZ000000005</t>
  </si>
  <si>
    <t>Zásuvka nástenná 112002 400V 32A 5P IP44 bezskrutková</t>
  </si>
  <si>
    <t>-2115825058</t>
  </si>
  <si>
    <t>73</t>
  </si>
  <si>
    <t>SIN000004515</t>
  </si>
  <si>
    <t>Svietidlo LED prisadené WL120V 18W (67W) 1200lm 4000K 240V IP65 biela</t>
  </si>
  <si>
    <t>275244954</t>
  </si>
  <si>
    <t>80</t>
  </si>
  <si>
    <t>210111011</t>
  </si>
  <si>
    <t>Domová zásuvka polozapustená alebo zapustená vrátane zapojenia 10/16 A 250 V 2P + Z</t>
  </si>
  <si>
    <t>2105835482</t>
  </si>
  <si>
    <t>14</t>
  </si>
  <si>
    <t>210120401</t>
  </si>
  <si>
    <t>Istič vzduchový jednopólový do 63 A</t>
  </si>
  <si>
    <t>1517728954</t>
  </si>
  <si>
    <t>15</t>
  </si>
  <si>
    <t>3582202320</t>
  </si>
  <si>
    <t>Istič TX3 1P B10 6000A</t>
  </si>
  <si>
    <t>1213245900</t>
  </si>
  <si>
    <t>16</t>
  </si>
  <si>
    <t>3582202340</t>
  </si>
  <si>
    <t>Istič TX3 1P B16 6000A</t>
  </si>
  <si>
    <t>618783860</t>
  </si>
  <si>
    <t>17</t>
  </si>
  <si>
    <t>210120404</t>
  </si>
  <si>
    <t>Istič vzduchový trojpólový do 63 A</t>
  </si>
  <si>
    <t>-1562362198</t>
  </si>
  <si>
    <t>18</t>
  </si>
  <si>
    <t>3582202580</t>
  </si>
  <si>
    <t>Istič TX3 3P B25 6000A</t>
  </si>
  <si>
    <t>-325225210</t>
  </si>
  <si>
    <t>19</t>
  </si>
  <si>
    <t>3582202570</t>
  </si>
  <si>
    <t>Istič TX3 3P B20 6000A</t>
  </si>
  <si>
    <t>-1079476463</t>
  </si>
  <si>
    <t>21</t>
  </si>
  <si>
    <t>210120411</t>
  </si>
  <si>
    <t>Prúdové chrániče  25 - 80 A</t>
  </si>
  <si>
    <t>-1945993796</t>
  </si>
  <si>
    <t>22</t>
  </si>
  <si>
    <t>3588900240</t>
  </si>
  <si>
    <t>Prúdový chránič RX3 4P 40A 30mA AC</t>
  </si>
  <si>
    <t>-1475374617</t>
  </si>
  <si>
    <t>25</t>
  </si>
  <si>
    <t>210193071</t>
  </si>
  <si>
    <t>Domova rozvodnica do 36 M pre zapustenú montáž spolu s  sekacícmi prácami</t>
  </si>
  <si>
    <t>-1510119839</t>
  </si>
  <si>
    <t>26</t>
  </si>
  <si>
    <t>3570191030</t>
  </si>
  <si>
    <t>Rozvodnica 36 modul pod omietku</t>
  </si>
  <si>
    <t>-1628579987</t>
  </si>
  <si>
    <t>82</t>
  </si>
  <si>
    <t>210201001</t>
  </si>
  <si>
    <t>Zapojenie svietidla IP20, 1 x svetelný zdroj, stropného - nástenného interierového so žiarovkou</t>
  </si>
  <si>
    <t>2042749988</t>
  </si>
  <si>
    <t>81</t>
  </si>
  <si>
    <t>210201015</t>
  </si>
  <si>
    <t>Zapojenie svietidla IP65, 1 x svetelný zdroj, stropného - nástenného interierového so žiarovkou</t>
  </si>
  <si>
    <t>-426026641</t>
  </si>
  <si>
    <t>28</t>
  </si>
  <si>
    <t>210201960</t>
  </si>
  <si>
    <t>Montáž svietidla na povrch do 0,5 kg</t>
  </si>
  <si>
    <t>-1907424651</t>
  </si>
  <si>
    <t>39</t>
  </si>
  <si>
    <t>210800226</t>
  </si>
  <si>
    <t>Vodič medený uložený pod omietkou CYKY  450/750 V  3x1,5mm2</t>
  </si>
  <si>
    <t>m</t>
  </si>
  <si>
    <t>-676056704</t>
  </si>
  <si>
    <t>40</t>
  </si>
  <si>
    <t>3410350085</t>
  </si>
  <si>
    <t>CYKY 3x1,5 Kábel pre pevné uloženie, medený STN</t>
  </si>
  <si>
    <t>-1187166377</t>
  </si>
  <si>
    <t>74</t>
  </si>
  <si>
    <t>210800227</t>
  </si>
  <si>
    <t>Vodič medený uložený pod omietkou CYKY  450/750 V  3x2,5mm2</t>
  </si>
  <si>
    <t>-1851519271</t>
  </si>
  <si>
    <t>75</t>
  </si>
  <si>
    <t>341110000800</t>
  </si>
  <si>
    <t>Kábel medený CYKY 3x2,5 mm2</t>
  </si>
  <si>
    <t>-981690068</t>
  </si>
  <si>
    <t>84</t>
  </si>
  <si>
    <t>210800240</t>
  </si>
  <si>
    <t>Kábel medený uložený pod omietkou CYKY  450/750 V  5x4mm2</t>
  </si>
  <si>
    <t>-802187209</t>
  </si>
  <si>
    <t>85</t>
  </si>
  <si>
    <t>341110002100</t>
  </si>
  <si>
    <t>Kábel medený CYKY 5x4 mm2</t>
  </si>
  <si>
    <t>-144265597</t>
  </si>
  <si>
    <t>86</t>
  </si>
  <si>
    <t>210800241</t>
  </si>
  <si>
    <t>Kábel medený uložený pod omietkou CYKY  450/750 V  5x6mm2</t>
  </si>
  <si>
    <t>-1363480672</t>
  </si>
  <si>
    <t>87</t>
  </si>
  <si>
    <t>341110002200</t>
  </si>
  <si>
    <t>Kábel medený CYKY 5x6 mm2</t>
  </si>
  <si>
    <t>-1943574870</t>
  </si>
  <si>
    <t>22-M</t>
  </si>
  <si>
    <t>Montáže oznam. a zabezp. zariadení</t>
  </si>
  <si>
    <t>50</t>
  </si>
  <si>
    <t>220261661</t>
  </si>
  <si>
    <t>Vyznačenie trasy vedenia podľa plánu</t>
  </si>
  <si>
    <t>217866390</t>
  </si>
  <si>
    <t>36-M</t>
  </si>
  <si>
    <t>Montáž prevádzkových, meracích a regulačných zariadení</t>
  </si>
  <si>
    <t>59</t>
  </si>
  <si>
    <t>3480571731</t>
  </si>
  <si>
    <t xml:space="preserve">LED SLIM linearne svietidlo 1200X74MM  </t>
  </si>
  <si>
    <t>-1804343606</t>
  </si>
  <si>
    <t>65</t>
  </si>
  <si>
    <t>2273203</t>
  </si>
  <si>
    <t>Wago 2273-203</t>
  </si>
  <si>
    <t>-1324388</t>
  </si>
  <si>
    <t>66</t>
  </si>
  <si>
    <t>2273204</t>
  </si>
  <si>
    <t>Wago 2273-204</t>
  </si>
  <si>
    <t>-815329308</t>
  </si>
  <si>
    <t>67</t>
  </si>
  <si>
    <t>221413</t>
  </si>
  <si>
    <t>Wago 221-413</t>
  </si>
  <si>
    <t>1230017952</t>
  </si>
  <si>
    <t>71</t>
  </si>
  <si>
    <t>OEZ:00183</t>
  </si>
  <si>
    <t xml:space="preserve">Prepojovacia lišta G-3L </t>
  </si>
  <si>
    <t>-1345304843</t>
  </si>
  <si>
    <t>95-M</t>
  </si>
  <si>
    <t>Revízie</t>
  </si>
  <si>
    <t>83</t>
  </si>
  <si>
    <t>950101004</t>
  </si>
  <si>
    <t>vykonanie revízie elektroinštalácie</t>
  </si>
  <si>
    <t>-1250587677</t>
  </si>
  <si>
    <t>HZS</t>
  </si>
  <si>
    <t>Hodinové zúčtovacie sadzby</t>
  </si>
  <si>
    <t>4</t>
  </si>
  <si>
    <t>69</t>
  </si>
  <si>
    <t>HZS000111</t>
  </si>
  <si>
    <t>Stavebno montážne práce menej náročne, pomocné alebo manupulačné (Tr 1) v rozsahu viac ako 8 hodín</t>
  </si>
  <si>
    <t>hod</t>
  </si>
  <si>
    <t>512</t>
  </si>
  <si>
    <t>-1323003173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</si>
</sst>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167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N11" sqref="AN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7"/>
      <c r="C4" s="18"/>
      <c r="D4" s="19" t="s">
        <v>8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9</v>
      </c>
      <c r="BE4" s="21" t="s">
        <v>10</v>
      </c>
      <c r="BS4" s="13" t="s">
        <v>6</v>
      </c>
    </row>
    <row r="5" spans="1:74" ht="12" customHeight="1">
      <c r="B5" s="17"/>
      <c r="C5" s="18"/>
      <c r="D5" s="22" t="s">
        <v>11</v>
      </c>
      <c r="E5" s="18"/>
      <c r="F5" s="18"/>
      <c r="G5" s="18"/>
      <c r="H5" s="18"/>
      <c r="I5" s="18"/>
      <c r="J5" s="18"/>
      <c r="K5" s="239" t="s">
        <v>12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18"/>
      <c r="AQ5" s="18"/>
      <c r="AR5" s="16"/>
      <c r="BE5" s="247" t="s">
        <v>13</v>
      </c>
      <c r="BS5" s="13" t="s">
        <v>6</v>
      </c>
    </row>
    <row r="6" spans="1:74" ht="36.950000000000003" customHeight="1">
      <c r="B6" s="17"/>
      <c r="C6" s="18"/>
      <c r="D6" s="24" t="s">
        <v>14</v>
      </c>
      <c r="E6" s="18"/>
      <c r="F6" s="18"/>
      <c r="G6" s="18"/>
      <c r="H6" s="18"/>
      <c r="I6" s="18"/>
      <c r="J6" s="18"/>
      <c r="K6" s="241" t="s">
        <v>15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18"/>
      <c r="AQ6" s="18"/>
      <c r="AR6" s="16"/>
      <c r="BE6" s="248"/>
      <c r="BS6" s="13" t="s">
        <v>6</v>
      </c>
    </row>
    <row r="7" spans="1:74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17</v>
      </c>
      <c r="AL7" s="18"/>
      <c r="AM7" s="18"/>
      <c r="AN7" s="23" t="s">
        <v>1</v>
      </c>
      <c r="AO7" s="18"/>
      <c r="AP7" s="18"/>
      <c r="AQ7" s="18"/>
      <c r="AR7" s="16"/>
      <c r="BE7" s="248"/>
      <c r="BS7" s="13" t="s">
        <v>6</v>
      </c>
    </row>
    <row r="8" spans="1:74" ht="12" customHeight="1">
      <c r="B8" s="17"/>
      <c r="C8" s="18"/>
      <c r="D8" s="25" t="s">
        <v>18</v>
      </c>
      <c r="E8" s="18"/>
      <c r="F8" s="18"/>
      <c r="G8" s="18"/>
      <c r="H8" s="18"/>
      <c r="I8" s="18"/>
      <c r="J8" s="18"/>
      <c r="K8" s="23" t="s">
        <v>19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20</v>
      </c>
      <c r="AL8" s="18"/>
      <c r="AM8" s="18"/>
      <c r="AN8" s="210">
        <v>44082</v>
      </c>
      <c r="AO8" s="18"/>
      <c r="AP8" s="18"/>
      <c r="AQ8" s="18"/>
      <c r="AR8" s="16"/>
      <c r="BE8" s="248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48"/>
      <c r="BS9" s="13" t="s">
        <v>6</v>
      </c>
    </row>
    <row r="10" spans="1:74" ht="12" customHeight="1">
      <c r="B10" s="17"/>
      <c r="C10" s="18"/>
      <c r="D10" s="25" t="s">
        <v>21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22</v>
      </c>
      <c r="AL10" s="18"/>
      <c r="AM10" s="18"/>
      <c r="AN10" s="23" t="s">
        <v>1</v>
      </c>
      <c r="AO10" s="18"/>
      <c r="AP10" s="18"/>
      <c r="AQ10" s="18"/>
      <c r="AR10" s="16"/>
      <c r="BE10" s="248"/>
      <c r="BS10" s="13" t="s">
        <v>6</v>
      </c>
    </row>
    <row r="11" spans="1:74" ht="18.399999999999999" customHeight="1">
      <c r="B11" s="17"/>
      <c r="C11" s="18"/>
      <c r="D11" s="18"/>
      <c r="E11" s="23" t="s">
        <v>23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24</v>
      </c>
      <c r="AL11" s="18"/>
      <c r="AM11" s="18"/>
      <c r="AN11" s="23" t="s">
        <v>1</v>
      </c>
      <c r="AO11" s="18"/>
      <c r="AP11" s="18"/>
      <c r="AQ11" s="18"/>
      <c r="AR11" s="16"/>
      <c r="BE11" s="248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48"/>
      <c r="BS12" s="13" t="s">
        <v>6</v>
      </c>
    </row>
    <row r="13" spans="1:74" ht="12" customHeight="1">
      <c r="B13" s="17"/>
      <c r="C13" s="18"/>
      <c r="D13" s="25" t="s">
        <v>25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22</v>
      </c>
      <c r="AL13" s="18"/>
      <c r="AM13" s="18"/>
      <c r="AN13" s="27" t="s">
        <v>26</v>
      </c>
      <c r="AO13" s="18"/>
      <c r="AP13" s="18"/>
      <c r="AQ13" s="18"/>
      <c r="AR13" s="16"/>
      <c r="BE13" s="248"/>
      <c r="BS13" s="13" t="s">
        <v>6</v>
      </c>
    </row>
    <row r="14" spans="1:74" ht="12.75">
      <c r="B14" s="17"/>
      <c r="C14" s="18"/>
      <c r="D14" s="18"/>
      <c r="E14" s="242" t="s">
        <v>26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5" t="s">
        <v>24</v>
      </c>
      <c r="AL14" s="18"/>
      <c r="AM14" s="18"/>
      <c r="AN14" s="27" t="s">
        <v>26</v>
      </c>
      <c r="AO14" s="18"/>
      <c r="AP14" s="18"/>
      <c r="AQ14" s="18"/>
      <c r="AR14" s="16"/>
      <c r="BE14" s="248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48"/>
      <c r="BS15" s="13" t="s">
        <v>4</v>
      </c>
    </row>
    <row r="16" spans="1:74" ht="12" customHeight="1">
      <c r="B16" s="17"/>
      <c r="C16" s="18"/>
      <c r="D16" s="25" t="s">
        <v>27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22</v>
      </c>
      <c r="AL16" s="18"/>
      <c r="AM16" s="18"/>
      <c r="AN16" s="23" t="s">
        <v>1</v>
      </c>
      <c r="AO16" s="18"/>
      <c r="AP16" s="18"/>
      <c r="AQ16" s="18"/>
      <c r="AR16" s="16"/>
      <c r="BE16" s="248"/>
      <c r="BS16" s="13" t="s">
        <v>4</v>
      </c>
    </row>
    <row r="17" spans="2:71" ht="18.399999999999999" customHeight="1">
      <c r="B17" s="17"/>
      <c r="C17" s="18"/>
      <c r="D17" s="18"/>
      <c r="E17" s="23" t="s">
        <v>28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24</v>
      </c>
      <c r="AL17" s="18"/>
      <c r="AM17" s="18"/>
      <c r="AN17" s="23" t="s">
        <v>1</v>
      </c>
      <c r="AO17" s="18"/>
      <c r="AP17" s="18"/>
      <c r="AQ17" s="18"/>
      <c r="AR17" s="16"/>
      <c r="BE17" s="248"/>
      <c r="BS17" s="13" t="s">
        <v>29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48"/>
      <c r="BS18" s="13" t="s">
        <v>30</v>
      </c>
    </row>
    <row r="19" spans="2:7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22</v>
      </c>
      <c r="AL19" s="18"/>
      <c r="AM19" s="18"/>
      <c r="AN19" s="23" t="s">
        <v>1</v>
      </c>
      <c r="AO19" s="18"/>
      <c r="AP19" s="18"/>
      <c r="AQ19" s="18"/>
      <c r="AR19" s="16"/>
      <c r="BE19" s="248"/>
      <c r="BS19" s="13" t="s">
        <v>30</v>
      </c>
    </row>
    <row r="20" spans="2:71" ht="18.399999999999999" customHeight="1">
      <c r="B20" s="17"/>
      <c r="C20" s="18"/>
      <c r="D20" s="18"/>
      <c r="E20" s="23" t="s">
        <v>28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24</v>
      </c>
      <c r="AL20" s="18"/>
      <c r="AM20" s="18"/>
      <c r="AN20" s="23" t="s">
        <v>1</v>
      </c>
      <c r="AO20" s="18"/>
      <c r="AP20" s="18"/>
      <c r="AQ20" s="18"/>
      <c r="AR20" s="16"/>
      <c r="BE20" s="248"/>
      <c r="BS20" s="13" t="s">
        <v>29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48"/>
    </row>
    <row r="22" spans="2:7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48"/>
    </row>
    <row r="23" spans="2:71" ht="16.5" customHeight="1">
      <c r="B23" s="17"/>
      <c r="C23" s="18"/>
      <c r="D23" s="18"/>
      <c r="E23" s="244" t="s">
        <v>1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18"/>
      <c r="AP23" s="18"/>
      <c r="AQ23" s="18"/>
      <c r="AR23" s="16"/>
      <c r="BE23" s="248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48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48"/>
    </row>
    <row r="26" spans="2:71" s="1" customFormat="1" ht="25.9" customHeight="1"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50">
        <f>ROUND(AG94,2)</f>
        <v>0</v>
      </c>
      <c r="AL26" s="251"/>
      <c r="AM26" s="251"/>
      <c r="AN26" s="251"/>
      <c r="AO26" s="251"/>
      <c r="AP26" s="31"/>
      <c r="AQ26" s="31"/>
      <c r="AR26" s="34"/>
      <c r="BE26" s="248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48"/>
    </row>
    <row r="28" spans="2:71" s="1" customFormat="1" ht="12.7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45" t="s">
        <v>34</v>
      </c>
      <c r="M28" s="245"/>
      <c r="N28" s="245"/>
      <c r="O28" s="245"/>
      <c r="P28" s="245"/>
      <c r="Q28" s="31"/>
      <c r="R28" s="31"/>
      <c r="S28" s="31"/>
      <c r="T28" s="31"/>
      <c r="U28" s="31"/>
      <c r="V28" s="31"/>
      <c r="W28" s="245" t="s">
        <v>35</v>
      </c>
      <c r="X28" s="245"/>
      <c r="Y28" s="245"/>
      <c r="Z28" s="245"/>
      <c r="AA28" s="245"/>
      <c r="AB28" s="245"/>
      <c r="AC28" s="245"/>
      <c r="AD28" s="245"/>
      <c r="AE28" s="245"/>
      <c r="AF28" s="31"/>
      <c r="AG28" s="31"/>
      <c r="AH28" s="31"/>
      <c r="AI28" s="31"/>
      <c r="AJ28" s="31"/>
      <c r="AK28" s="245" t="s">
        <v>36</v>
      </c>
      <c r="AL28" s="245"/>
      <c r="AM28" s="245"/>
      <c r="AN28" s="245"/>
      <c r="AO28" s="245"/>
      <c r="AP28" s="31"/>
      <c r="AQ28" s="31"/>
      <c r="AR28" s="34"/>
      <c r="BE28" s="248"/>
    </row>
    <row r="29" spans="2:71" s="2" customFormat="1" ht="14.45" customHeight="1">
      <c r="B29" s="35"/>
      <c r="C29" s="36"/>
      <c r="D29" s="25" t="s">
        <v>37</v>
      </c>
      <c r="E29" s="36"/>
      <c r="F29" s="25" t="s">
        <v>38</v>
      </c>
      <c r="G29" s="36"/>
      <c r="H29" s="36"/>
      <c r="I29" s="36"/>
      <c r="J29" s="36"/>
      <c r="K29" s="36"/>
      <c r="L29" s="211">
        <v>0.2</v>
      </c>
      <c r="M29" s="212"/>
      <c r="N29" s="212"/>
      <c r="O29" s="212"/>
      <c r="P29" s="212"/>
      <c r="Q29" s="36"/>
      <c r="R29" s="36"/>
      <c r="S29" s="36"/>
      <c r="T29" s="36"/>
      <c r="U29" s="36"/>
      <c r="V29" s="36"/>
      <c r="W29" s="246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F29" s="36"/>
      <c r="AG29" s="36"/>
      <c r="AH29" s="36"/>
      <c r="AI29" s="36"/>
      <c r="AJ29" s="36"/>
      <c r="AK29" s="246">
        <f>ROUND(AV94, 2)</f>
        <v>0</v>
      </c>
      <c r="AL29" s="212"/>
      <c r="AM29" s="212"/>
      <c r="AN29" s="212"/>
      <c r="AO29" s="212"/>
      <c r="AP29" s="36"/>
      <c r="AQ29" s="36"/>
      <c r="AR29" s="37"/>
      <c r="BE29" s="249"/>
    </row>
    <row r="30" spans="2:71" s="2" customFormat="1" ht="14.45" customHeight="1">
      <c r="B30" s="35"/>
      <c r="C30" s="36"/>
      <c r="D30" s="36"/>
      <c r="E30" s="36"/>
      <c r="F30" s="25" t="s">
        <v>39</v>
      </c>
      <c r="G30" s="36"/>
      <c r="H30" s="36"/>
      <c r="I30" s="36"/>
      <c r="J30" s="36"/>
      <c r="K30" s="36"/>
      <c r="L30" s="211">
        <v>0.2</v>
      </c>
      <c r="M30" s="212"/>
      <c r="N30" s="212"/>
      <c r="O30" s="212"/>
      <c r="P30" s="212"/>
      <c r="Q30" s="36"/>
      <c r="R30" s="36"/>
      <c r="S30" s="36"/>
      <c r="T30" s="36"/>
      <c r="U30" s="36"/>
      <c r="V30" s="36"/>
      <c r="W30" s="246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F30" s="36"/>
      <c r="AG30" s="36"/>
      <c r="AH30" s="36"/>
      <c r="AI30" s="36"/>
      <c r="AJ30" s="36"/>
      <c r="AK30" s="246">
        <f>ROUND(AW94, 2)</f>
        <v>0</v>
      </c>
      <c r="AL30" s="212"/>
      <c r="AM30" s="212"/>
      <c r="AN30" s="212"/>
      <c r="AO30" s="212"/>
      <c r="AP30" s="36"/>
      <c r="AQ30" s="36"/>
      <c r="AR30" s="37"/>
      <c r="BE30" s="249"/>
    </row>
    <row r="31" spans="2:71" s="2" customFormat="1" ht="14.45" hidden="1" customHeight="1">
      <c r="B31" s="35"/>
      <c r="C31" s="36"/>
      <c r="D31" s="36"/>
      <c r="E31" s="36"/>
      <c r="F31" s="25" t="s">
        <v>40</v>
      </c>
      <c r="G31" s="36"/>
      <c r="H31" s="36"/>
      <c r="I31" s="36"/>
      <c r="J31" s="36"/>
      <c r="K31" s="36"/>
      <c r="L31" s="211">
        <v>0.2</v>
      </c>
      <c r="M31" s="212"/>
      <c r="N31" s="212"/>
      <c r="O31" s="212"/>
      <c r="P31" s="212"/>
      <c r="Q31" s="36"/>
      <c r="R31" s="36"/>
      <c r="S31" s="36"/>
      <c r="T31" s="36"/>
      <c r="U31" s="36"/>
      <c r="V31" s="36"/>
      <c r="W31" s="246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F31" s="36"/>
      <c r="AG31" s="36"/>
      <c r="AH31" s="36"/>
      <c r="AI31" s="36"/>
      <c r="AJ31" s="36"/>
      <c r="AK31" s="246">
        <v>0</v>
      </c>
      <c r="AL31" s="212"/>
      <c r="AM31" s="212"/>
      <c r="AN31" s="212"/>
      <c r="AO31" s="212"/>
      <c r="AP31" s="36"/>
      <c r="AQ31" s="36"/>
      <c r="AR31" s="37"/>
      <c r="BE31" s="249"/>
    </row>
    <row r="32" spans="2:71" s="2" customFormat="1" ht="14.45" hidden="1" customHeight="1">
      <c r="B32" s="35"/>
      <c r="C32" s="36"/>
      <c r="D32" s="36"/>
      <c r="E32" s="36"/>
      <c r="F32" s="25" t="s">
        <v>41</v>
      </c>
      <c r="G32" s="36"/>
      <c r="H32" s="36"/>
      <c r="I32" s="36"/>
      <c r="J32" s="36"/>
      <c r="K32" s="36"/>
      <c r="L32" s="211">
        <v>0.2</v>
      </c>
      <c r="M32" s="212"/>
      <c r="N32" s="212"/>
      <c r="O32" s="212"/>
      <c r="P32" s="212"/>
      <c r="Q32" s="36"/>
      <c r="R32" s="36"/>
      <c r="S32" s="36"/>
      <c r="T32" s="36"/>
      <c r="U32" s="36"/>
      <c r="V32" s="36"/>
      <c r="W32" s="246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F32" s="36"/>
      <c r="AG32" s="36"/>
      <c r="AH32" s="36"/>
      <c r="AI32" s="36"/>
      <c r="AJ32" s="36"/>
      <c r="AK32" s="246">
        <v>0</v>
      </c>
      <c r="AL32" s="212"/>
      <c r="AM32" s="212"/>
      <c r="AN32" s="212"/>
      <c r="AO32" s="212"/>
      <c r="AP32" s="36"/>
      <c r="AQ32" s="36"/>
      <c r="AR32" s="37"/>
      <c r="BE32" s="249"/>
    </row>
    <row r="33" spans="2:57" s="2" customFormat="1" ht="14.45" hidden="1" customHeight="1">
      <c r="B33" s="35"/>
      <c r="C33" s="36"/>
      <c r="D33" s="36"/>
      <c r="E33" s="36"/>
      <c r="F33" s="25" t="s">
        <v>42</v>
      </c>
      <c r="G33" s="36"/>
      <c r="H33" s="36"/>
      <c r="I33" s="36"/>
      <c r="J33" s="36"/>
      <c r="K33" s="36"/>
      <c r="L33" s="211">
        <v>0</v>
      </c>
      <c r="M33" s="212"/>
      <c r="N33" s="212"/>
      <c r="O33" s="212"/>
      <c r="P33" s="212"/>
      <c r="Q33" s="36"/>
      <c r="R33" s="36"/>
      <c r="S33" s="36"/>
      <c r="T33" s="36"/>
      <c r="U33" s="36"/>
      <c r="V33" s="36"/>
      <c r="W33" s="246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6"/>
      <c r="AG33" s="36"/>
      <c r="AH33" s="36"/>
      <c r="AI33" s="36"/>
      <c r="AJ33" s="36"/>
      <c r="AK33" s="246">
        <v>0</v>
      </c>
      <c r="AL33" s="212"/>
      <c r="AM33" s="212"/>
      <c r="AN33" s="212"/>
      <c r="AO33" s="212"/>
      <c r="AP33" s="36"/>
      <c r="AQ33" s="36"/>
      <c r="AR33" s="37"/>
      <c r="BE33" s="249"/>
    </row>
    <row r="34" spans="2:57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48"/>
    </row>
    <row r="35" spans="2:57" s="1" customFormat="1" ht="25.9" customHeight="1"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3" t="s">
        <v>45</v>
      </c>
      <c r="Y35" s="224"/>
      <c r="Z35" s="224"/>
      <c r="AA35" s="224"/>
      <c r="AB35" s="224"/>
      <c r="AC35" s="40"/>
      <c r="AD35" s="40"/>
      <c r="AE35" s="40"/>
      <c r="AF35" s="40"/>
      <c r="AG35" s="40"/>
      <c r="AH35" s="40"/>
      <c r="AI35" s="40"/>
      <c r="AJ35" s="40"/>
      <c r="AK35" s="225">
        <f>SUM(AK26:AK33)</f>
        <v>0</v>
      </c>
      <c r="AL35" s="224"/>
      <c r="AM35" s="224"/>
      <c r="AN35" s="224"/>
      <c r="AO35" s="226"/>
      <c r="AP35" s="38"/>
      <c r="AQ35" s="38"/>
      <c r="AR35" s="34"/>
    </row>
    <row r="36" spans="2:57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14.4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</row>
    <row r="38" spans="2:57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2:57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2:57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2:57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2:57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2:57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2:57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2:57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2:57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2:57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2:57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2:44" s="1" customFormat="1" ht="14.45" customHeight="1">
      <c r="B49" s="30"/>
      <c r="C49" s="3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P49" s="31"/>
      <c r="AQ49" s="31"/>
      <c r="AR49" s="34"/>
    </row>
    <row r="50" spans="2:44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2:44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2:44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2:44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2:4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2:44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2:44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2:44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2:44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2:44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2:44" s="1" customFormat="1" ht="12.75">
      <c r="B60" s="30"/>
      <c r="C60" s="31"/>
      <c r="D60" s="44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48</v>
      </c>
      <c r="AI60" s="33"/>
      <c r="AJ60" s="33"/>
      <c r="AK60" s="33"/>
      <c r="AL60" s="33"/>
      <c r="AM60" s="44" t="s">
        <v>49</v>
      </c>
      <c r="AN60" s="33"/>
      <c r="AO60" s="33"/>
      <c r="AP60" s="31"/>
      <c r="AQ60" s="31"/>
      <c r="AR60" s="34"/>
    </row>
    <row r="61" spans="2:44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2:44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2:44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2:44" s="1" customFormat="1" ht="12.75">
      <c r="B64" s="30"/>
      <c r="C64" s="31"/>
      <c r="D64" s="42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51</v>
      </c>
      <c r="AI64" s="43"/>
      <c r="AJ64" s="43"/>
      <c r="AK64" s="43"/>
      <c r="AL64" s="43"/>
      <c r="AM64" s="43"/>
      <c r="AN64" s="43"/>
      <c r="AO64" s="43"/>
      <c r="AP64" s="31"/>
      <c r="AQ64" s="31"/>
      <c r="AR64" s="34"/>
    </row>
    <row r="65" spans="2:44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2:44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2:44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2:44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2:44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2:44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2:44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2:44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2:44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2:4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2:44" s="1" customFormat="1" ht="12.75">
      <c r="B75" s="30"/>
      <c r="C75" s="31"/>
      <c r="D75" s="44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48</v>
      </c>
      <c r="AI75" s="33"/>
      <c r="AJ75" s="33"/>
      <c r="AK75" s="33"/>
      <c r="AL75" s="33"/>
      <c r="AM75" s="44" t="s">
        <v>49</v>
      </c>
      <c r="AN75" s="33"/>
      <c r="AO75" s="33"/>
      <c r="AP75" s="31"/>
      <c r="AQ75" s="31"/>
      <c r="AR75" s="34"/>
    </row>
    <row r="76" spans="2:44" s="1" customFormat="1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4"/>
    </row>
    <row r="81" spans="1:90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4"/>
    </row>
    <row r="82" spans="1:90" s="1" customFormat="1" ht="24.95" customHeight="1">
      <c r="B82" s="30"/>
      <c r="C82" s="19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</row>
    <row r="83" spans="1:90" s="1" customFormat="1" ht="6.95" customHeight="1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</row>
    <row r="84" spans="1:90" s="3" customFormat="1" ht="12" customHeight="1">
      <c r="B84" s="49"/>
      <c r="C84" s="25" t="s">
        <v>11</v>
      </c>
      <c r="D84" s="50"/>
      <c r="E84" s="50"/>
      <c r="F84" s="50"/>
      <c r="G84" s="50"/>
      <c r="H84" s="50"/>
      <c r="I84" s="50"/>
      <c r="J84" s="50"/>
      <c r="K84" s="50"/>
      <c r="L84" s="50" t="str">
        <f>K5</f>
        <v>1</v>
      </c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1"/>
    </row>
    <row r="85" spans="1:90" s="4" customFormat="1" ht="36.950000000000003" customHeight="1">
      <c r="B85" s="52"/>
      <c r="C85" s="53" t="s">
        <v>14</v>
      </c>
      <c r="D85" s="54"/>
      <c r="E85" s="54"/>
      <c r="F85" s="54"/>
      <c r="G85" s="54"/>
      <c r="H85" s="54"/>
      <c r="I85" s="54"/>
      <c r="J85" s="54"/>
      <c r="K85" s="54"/>
      <c r="L85" s="230" t="str">
        <f>K6</f>
        <v>rekonštrukcia priestorov požiarnej zbrojnice v obci Nižná Jedľová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P85" s="54"/>
      <c r="AQ85" s="54"/>
      <c r="AR85" s="55"/>
    </row>
    <row r="86" spans="1:90" s="1" customFormat="1" ht="6.95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</row>
    <row r="87" spans="1:90" s="1" customFormat="1" ht="12" customHeight="1">
      <c r="B87" s="30"/>
      <c r="C87" s="25" t="s">
        <v>18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>Svidník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20</v>
      </c>
      <c r="AJ87" s="31"/>
      <c r="AK87" s="31"/>
      <c r="AL87" s="31"/>
      <c r="AM87" s="232">
        <f>IF(AN8= "","",AN8)</f>
        <v>44082</v>
      </c>
      <c r="AN87" s="232"/>
      <c r="AO87" s="31"/>
      <c r="AP87" s="31"/>
      <c r="AQ87" s="31"/>
      <c r="AR87" s="34"/>
    </row>
    <row r="88" spans="1:90" s="1" customFormat="1" ht="6.95" customHeight="1"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</row>
    <row r="89" spans="1:90" s="1" customFormat="1" ht="15.2" customHeight="1">
      <c r="B89" s="30"/>
      <c r="C89" s="25" t="s">
        <v>21</v>
      </c>
      <c r="D89" s="31"/>
      <c r="E89" s="31"/>
      <c r="F89" s="31"/>
      <c r="G89" s="31"/>
      <c r="H89" s="31"/>
      <c r="I89" s="31"/>
      <c r="J89" s="31"/>
      <c r="K89" s="31"/>
      <c r="L89" s="50" t="str">
        <f>IF(E11= "","",E11)</f>
        <v>Obec Nižná Jedľová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27</v>
      </c>
      <c r="AJ89" s="31"/>
      <c r="AK89" s="31"/>
      <c r="AL89" s="31"/>
      <c r="AM89" s="228" t="str">
        <f>IF(E17="","",E17)</f>
        <v xml:space="preserve"> </v>
      </c>
      <c r="AN89" s="229"/>
      <c r="AO89" s="229"/>
      <c r="AP89" s="229"/>
      <c r="AQ89" s="31"/>
      <c r="AR89" s="34"/>
      <c r="AS89" s="233" t="s">
        <v>53</v>
      </c>
      <c r="AT89" s="234"/>
      <c r="AU89" s="58"/>
      <c r="AV89" s="58"/>
      <c r="AW89" s="58"/>
      <c r="AX89" s="58"/>
      <c r="AY89" s="58"/>
      <c r="AZ89" s="58"/>
      <c r="BA89" s="58"/>
      <c r="BB89" s="58"/>
      <c r="BC89" s="58"/>
      <c r="BD89" s="59"/>
    </row>
    <row r="90" spans="1:90" s="1" customFormat="1" ht="15.2" customHeight="1">
      <c r="B90" s="30"/>
      <c r="C90" s="25" t="s">
        <v>25</v>
      </c>
      <c r="D90" s="31"/>
      <c r="E90" s="31"/>
      <c r="F90" s="31"/>
      <c r="G90" s="31"/>
      <c r="H90" s="31"/>
      <c r="I90" s="31"/>
      <c r="J90" s="31"/>
      <c r="K90" s="31"/>
      <c r="L90" s="50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31</v>
      </c>
      <c r="AJ90" s="31"/>
      <c r="AK90" s="31"/>
      <c r="AL90" s="31"/>
      <c r="AM90" s="228" t="str">
        <f>IF(E20="","",E20)</f>
        <v xml:space="preserve"> </v>
      </c>
      <c r="AN90" s="229"/>
      <c r="AO90" s="229"/>
      <c r="AP90" s="229"/>
      <c r="AQ90" s="31"/>
      <c r="AR90" s="34"/>
      <c r="AS90" s="235"/>
      <c r="AT90" s="236"/>
      <c r="AU90" s="60"/>
      <c r="AV90" s="60"/>
      <c r="AW90" s="60"/>
      <c r="AX90" s="60"/>
      <c r="AY90" s="60"/>
      <c r="AZ90" s="60"/>
      <c r="BA90" s="60"/>
      <c r="BB90" s="60"/>
      <c r="BC90" s="60"/>
      <c r="BD90" s="61"/>
    </row>
    <row r="91" spans="1:90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37"/>
      <c r="AT91" s="238"/>
      <c r="AU91" s="62"/>
      <c r="AV91" s="62"/>
      <c r="AW91" s="62"/>
      <c r="AX91" s="62"/>
      <c r="AY91" s="62"/>
      <c r="AZ91" s="62"/>
      <c r="BA91" s="62"/>
      <c r="BB91" s="62"/>
      <c r="BC91" s="62"/>
      <c r="BD91" s="63"/>
    </row>
    <row r="92" spans="1:90" s="1" customFormat="1" ht="29.25" customHeight="1">
      <c r="B92" s="30"/>
      <c r="C92" s="213" t="s">
        <v>54</v>
      </c>
      <c r="D92" s="214"/>
      <c r="E92" s="214"/>
      <c r="F92" s="214"/>
      <c r="G92" s="214"/>
      <c r="H92" s="64"/>
      <c r="I92" s="215" t="s">
        <v>55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6" t="s">
        <v>56</v>
      </c>
      <c r="AH92" s="214"/>
      <c r="AI92" s="214"/>
      <c r="AJ92" s="214"/>
      <c r="AK92" s="214"/>
      <c r="AL92" s="214"/>
      <c r="AM92" s="214"/>
      <c r="AN92" s="215" t="s">
        <v>57</v>
      </c>
      <c r="AO92" s="214"/>
      <c r="AP92" s="217"/>
      <c r="AQ92" s="65" t="s">
        <v>58</v>
      </c>
      <c r="AR92" s="34"/>
      <c r="AS92" s="66" t="s">
        <v>59</v>
      </c>
      <c r="AT92" s="67" t="s">
        <v>60</v>
      </c>
      <c r="AU92" s="67" t="s">
        <v>61</v>
      </c>
      <c r="AV92" s="67" t="s">
        <v>62</v>
      </c>
      <c r="AW92" s="67" t="s">
        <v>63</v>
      </c>
      <c r="AX92" s="67" t="s">
        <v>64</v>
      </c>
      <c r="AY92" s="67" t="s">
        <v>65</v>
      </c>
      <c r="AZ92" s="67" t="s">
        <v>66</v>
      </c>
      <c r="BA92" s="67" t="s">
        <v>67</v>
      </c>
      <c r="BB92" s="67" t="s">
        <v>68</v>
      </c>
      <c r="BC92" s="67" t="s">
        <v>69</v>
      </c>
      <c r="BD92" s="68" t="s">
        <v>70</v>
      </c>
    </row>
    <row r="93" spans="1:90" s="1" customFormat="1" ht="10.9" customHeight="1"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69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1"/>
    </row>
    <row r="94" spans="1:90" s="5" customFormat="1" ht="32.450000000000003" customHeight="1">
      <c r="B94" s="72"/>
      <c r="C94" s="73" t="s">
        <v>71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76" t="s">
        <v>1</v>
      </c>
      <c r="AR94" s="77"/>
      <c r="AS94" s="78">
        <f>ROUND(AS95,2)</f>
        <v>0</v>
      </c>
      <c r="AT94" s="79">
        <f>ROUND(SUM(AV94:AW94),2)</f>
        <v>0</v>
      </c>
      <c r="AU94" s="80">
        <f>ROUND(AU95,5)</f>
        <v>0</v>
      </c>
      <c r="AV94" s="79">
        <f>ROUND(AZ94*L29,2)</f>
        <v>0</v>
      </c>
      <c r="AW94" s="79">
        <f>ROUND(BA94*L30,2)</f>
        <v>0</v>
      </c>
      <c r="AX94" s="79">
        <f>ROUND(BB94*L29,2)</f>
        <v>0</v>
      </c>
      <c r="AY94" s="79">
        <f>ROUND(BC94*L30,2)</f>
        <v>0</v>
      </c>
      <c r="AZ94" s="79">
        <f>ROUND(AZ95,2)</f>
        <v>0</v>
      </c>
      <c r="BA94" s="79">
        <f>ROUND(BA95,2)</f>
        <v>0</v>
      </c>
      <c r="BB94" s="79">
        <f>ROUND(BB95,2)</f>
        <v>0</v>
      </c>
      <c r="BC94" s="79">
        <f>ROUND(BC95,2)</f>
        <v>0</v>
      </c>
      <c r="BD94" s="81">
        <f>ROUND(BD95,2)</f>
        <v>0</v>
      </c>
      <c r="BS94" s="82" t="s">
        <v>72</v>
      </c>
      <c r="BT94" s="82" t="s">
        <v>73</v>
      </c>
      <c r="BV94" s="82" t="s">
        <v>74</v>
      </c>
      <c r="BW94" s="82" t="s">
        <v>5</v>
      </c>
      <c r="BX94" s="82" t="s">
        <v>75</v>
      </c>
      <c r="CL94" s="82" t="s">
        <v>1</v>
      </c>
    </row>
    <row r="95" spans="1:90" s="6" customFormat="1" ht="27" customHeight="1">
      <c r="A95" s="83" t="s">
        <v>76</v>
      </c>
      <c r="B95" s="84"/>
      <c r="C95" s="85"/>
      <c r="D95" s="220" t="s">
        <v>12</v>
      </c>
      <c r="E95" s="220"/>
      <c r="F95" s="220"/>
      <c r="G95" s="220"/>
      <c r="H95" s="220"/>
      <c r="I95" s="86"/>
      <c r="J95" s="220" t="s">
        <v>15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'1 - rekonštrukcia priesto...'!J28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87" t="s">
        <v>77</v>
      </c>
      <c r="AR95" s="88"/>
      <c r="AS95" s="89">
        <v>0</v>
      </c>
      <c r="AT95" s="90">
        <f>ROUND(SUM(AV95:AW95),2)</f>
        <v>0</v>
      </c>
      <c r="AU95" s="91">
        <f>'1 - rekonštrukcia priesto...'!P118</f>
        <v>0</v>
      </c>
      <c r="AV95" s="90">
        <f>'1 - rekonštrukcia priesto...'!J31</f>
        <v>0</v>
      </c>
      <c r="AW95" s="90">
        <f>'1 - rekonštrukcia priesto...'!J32</f>
        <v>0</v>
      </c>
      <c r="AX95" s="90">
        <f>'1 - rekonštrukcia priesto...'!J33</f>
        <v>0</v>
      </c>
      <c r="AY95" s="90">
        <f>'1 - rekonštrukcia priesto...'!J34</f>
        <v>0</v>
      </c>
      <c r="AZ95" s="90">
        <f>'1 - rekonštrukcia priesto...'!F31</f>
        <v>0</v>
      </c>
      <c r="BA95" s="90">
        <f>'1 - rekonštrukcia priesto...'!F32</f>
        <v>0</v>
      </c>
      <c r="BB95" s="90">
        <f>'1 - rekonštrukcia priesto...'!F33</f>
        <v>0</v>
      </c>
      <c r="BC95" s="90">
        <f>'1 - rekonštrukcia priesto...'!F34</f>
        <v>0</v>
      </c>
      <c r="BD95" s="92">
        <f>'1 - rekonštrukcia priesto...'!F35</f>
        <v>0</v>
      </c>
      <c r="BT95" s="93" t="s">
        <v>12</v>
      </c>
      <c r="BU95" s="93" t="s">
        <v>78</v>
      </c>
      <c r="BV95" s="93" t="s">
        <v>74</v>
      </c>
      <c r="BW95" s="93" t="s">
        <v>5</v>
      </c>
      <c r="BX95" s="93" t="s">
        <v>75</v>
      </c>
      <c r="CL95" s="93" t="s">
        <v>1</v>
      </c>
    </row>
    <row r="96" spans="1:90" s="1" customFormat="1" ht="30" customHeight="1"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</row>
    <row r="97" spans="2:44" s="1" customFormat="1" ht="6.95" customHeight="1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4"/>
    </row>
  </sheetData>
  <sheetProtection algorithmName="SHA-512" hashValue="rndBrzeDbf2B7aazt3UeeZE+I1Et07a92OBCqs3+9A2GySTXxw0jDcUDZ+1jqD62nnMysOCP8YFrL7/DqAliTA==" saltValue="ZILCURToyh9dZYVPWV2bcbmQZBc2ozQEzOYN/eiXNef1/o3/Oy0b1VElsdHvYIvXIJi8fD91o7wInviqFEBvdw==" spinCount="100000" sheet="1" objects="1" scenarios="1" formatColumns="0" formatRows="0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1 - rekonštrukcia priest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5"/>
  <sheetViews>
    <sheetView showGridLines="0" tabSelected="1" topLeftCell="A147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9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3" t="s">
        <v>5</v>
      </c>
    </row>
    <row r="3" spans="2:46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6"/>
      <c r="AT3" s="13" t="s">
        <v>73</v>
      </c>
    </row>
    <row r="4" spans="2:46" ht="24.95" customHeight="1">
      <c r="B4" s="16"/>
      <c r="D4" s="98" t="s">
        <v>79</v>
      </c>
      <c r="L4" s="16"/>
      <c r="M4" s="99" t="s">
        <v>9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34"/>
      <c r="D6" s="100" t="s">
        <v>14</v>
      </c>
      <c r="I6" s="101"/>
      <c r="L6" s="34"/>
    </row>
    <row r="7" spans="2:46" s="1" customFormat="1" ht="36.950000000000003" customHeight="1">
      <c r="B7" s="34"/>
      <c r="E7" s="252" t="s">
        <v>15</v>
      </c>
      <c r="F7" s="253"/>
      <c r="G7" s="253"/>
      <c r="H7" s="253"/>
      <c r="I7" s="101"/>
      <c r="L7" s="34"/>
    </row>
    <row r="8" spans="2:46" s="1" customFormat="1">
      <c r="B8" s="34"/>
      <c r="I8" s="101"/>
      <c r="L8" s="34"/>
    </row>
    <row r="9" spans="2:46" s="1" customFormat="1" ht="12" customHeight="1">
      <c r="B9" s="34"/>
      <c r="D9" s="100" t="s">
        <v>16</v>
      </c>
      <c r="F9" s="102" t="s">
        <v>1</v>
      </c>
      <c r="I9" s="103" t="s">
        <v>17</v>
      </c>
      <c r="J9" s="102" t="s">
        <v>1</v>
      </c>
      <c r="L9" s="34"/>
    </row>
    <row r="10" spans="2:46" s="1" customFormat="1" ht="12" customHeight="1">
      <c r="B10" s="34"/>
      <c r="D10" s="100" t="s">
        <v>18</v>
      </c>
      <c r="F10" s="102" t="s">
        <v>19</v>
      </c>
      <c r="I10" s="103" t="s">
        <v>20</v>
      </c>
      <c r="J10" s="104">
        <f>'Rekapitulácia stavby'!AN8</f>
        <v>44082</v>
      </c>
      <c r="L10" s="34"/>
    </row>
    <row r="11" spans="2:46" s="1" customFormat="1" ht="10.9" customHeight="1">
      <c r="B11" s="34"/>
      <c r="I11" s="101"/>
      <c r="L11" s="34"/>
    </row>
    <row r="12" spans="2:46" s="1" customFormat="1" ht="12" customHeight="1">
      <c r="B12" s="34"/>
      <c r="D12" s="100" t="s">
        <v>21</v>
      </c>
      <c r="I12" s="103" t="s">
        <v>22</v>
      </c>
      <c r="J12" s="102" t="s">
        <v>1</v>
      </c>
      <c r="L12" s="34"/>
    </row>
    <row r="13" spans="2:46" s="1" customFormat="1" ht="18" customHeight="1">
      <c r="B13" s="34"/>
      <c r="E13" s="102" t="s">
        <v>23</v>
      </c>
      <c r="I13" s="103" t="s">
        <v>24</v>
      </c>
      <c r="J13" s="102" t="s">
        <v>1</v>
      </c>
      <c r="L13" s="34"/>
    </row>
    <row r="14" spans="2:46" s="1" customFormat="1" ht="6.95" customHeight="1">
      <c r="B14" s="34"/>
      <c r="I14" s="101"/>
      <c r="L14" s="34"/>
    </row>
    <row r="15" spans="2:46" s="1" customFormat="1" ht="12" customHeight="1">
      <c r="B15" s="34"/>
      <c r="D15" s="100" t="s">
        <v>25</v>
      </c>
      <c r="I15" s="103" t="s">
        <v>22</v>
      </c>
      <c r="J15" s="26" t="str">
        <f>'Rekapitulácia stavby'!AN13</f>
        <v>Vyplň údaj</v>
      </c>
      <c r="L15" s="34"/>
    </row>
    <row r="16" spans="2:46" s="1" customFormat="1" ht="18" customHeight="1">
      <c r="B16" s="34"/>
      <c r="E16" s="254" t="str">
        <f>'Rekapitulácia stavby'!E14</f>
        <v>Vyplň údaj</v>
      </c>
      <c r="F16" s="255"/>
      <c r="G16" s="255"/>
      <c r="H16" s="255"/>
      <c r="I16" s="103" t="s">
        <v>24</v>
      </c>
      <c r="J16" s="26" t="str">
        <f>'Rekapitulácia stavby'!AN14</f>
        <v>Vyplň údaj</v>
      </c>
      <c r="L16" s="34"/>
    </row>
    <row r="17" spans="2:12" s="1" customFormat="1" ht="6.95" customHeight="1">
      <c r="B17" s="34"/>
      <c r="I17" s="101"/>
      <c r="L17" s="34"/>
    </row>
    <row r="18" spans="2:12" s="1" customFormat="1" ht="12" customHeight="1">
      <c r="B18" s="34"/>
      <c r="D18" s="100" t="s">
        <v>27</v>
      </c>
      <c r="I18" s="103" t="s">
        <v>22</v>
      </c>
      <c r="J18" s="102" t="str">
        <f>IF('Rekapitulácia stavby'!AN16="","",'Rekapitulácia stavby'!AN16)</f>
        <v/>
      </c>
      <c r="L18" s="34"/>
    </row>
    <row r="19" spans="2:12" s="1" customFormat="1" ht="18" customHeight="1">
      <c r="B19" s="34"/>
      <c r="E19" s="102" t="str">
        <f>IF('Rekapitulácia stavby'!E17="","",'Rekapitulácia stavby'!E17)</f>
        <v xml:space="preserve"> </v>
      </c>
      <c r="I19" s="103" t="s">
        <v>24</v>
      </c>
      <c r="J19" s="102" t="str">
        <f>IF('Rekapitulácia stavby'!AN17="","",'Rekapitulácia stavby'!AN17)</f>
        <v/>
      </c>
      <c r="L19" s="34"/>
    </row>
    <row r="20" spans="2:12" s="1" customFormat="1" ht="6.95" customHeight="1">
      <c r="B20" s="34"/>
      <c r="I20" s="101"/>
      <c r="L20" s="34"/>
    </row>
    <row r="21" spans="2:12" s="1" customFormat="1" ht="12" customHeight="1">
      <c r="B21" s="34"/>
      <c r="D21" s="100" t="s">
        <v>31</v>
      </c>
      <c r="I21" s="103" t="s">
        <v>22</v>
      </c>
      <c r="J21" s="102" t="str">
        <f>IF('Rekapitulácia stavby'!AN19="","",'Rekapitulácia stavby'!AN19)</f>
        <v/>
      </c>
      <c r="L21" s="34"/>
    </row>
    <row r="22" spans="2:12" s="1" customFormat="1" ht="18" customHeight="1">
      <c r="B22" s="34"/>
      <c r="E22" s="102" t="str">
        <f>IF('Rekapitulácia stavby'!E20="","",'Rekapitulácia stavby'!E20)</f>
        <v xml:space="preserve"> </v>
      </c>
      <c r="I22" s="103" t="s">
        <v>24</v>
      </c>
      <c r="J22" s="102" t="str">
        <f>IF('Rekapitulácia stavby'!AN20="","",'Rekapitulácia stavby'!AN20)</f>
        <v/>
      </c>
      <c r="L22" s="34"/>
    </row>
    <row r="23" spans="2:12" s="1" customFormat="1" ht="6.95" customHeight="1">
      <c r="B23" s="34"/>
      <c r="I23" s="101"/>
      <c r="L23" s="34"/>
    </row>
    <row r="24" spans="2:12" s="1" customFormat="1" ht="12" customHeight="1">
      <c r="B24" s="34"/>
      <c r="D24" s="100" t="s">
        <v>32</v>
      </c>
      <c r="I24" s="101"/>
      <c r="L24" s="34"/>
    </row>
    <row r="25" spans="2:12" s="7" customFormat="1" ht="16.5" customHeight="1">
      <c r="B25" s="105"/>
      <c r="E25" s="256" t="s">
        <v>1</v>
      </c>
      <c r="F25" s="256"/>
      <c r="G25" s="256"/>
      <c r="H25" s="256"/>
      <c r="I25" s="106"/>
      <c r="L25" s="105"/>
    </row>
    <row r="26" spans="2:12" s="1" customFormat="1" ht="6.95" customHeight="1">
      <c r="B26" s="34"/>
      <c r="I26" s="101"/>
      <c r="L26" s="34"/>
    </row>
    <row r="27" spans="2:12" s="1" customFormat="1" ht="6.95" customHeight="1">
      <c r="B27" s="34"/>
      <c r="D27" s="58"/>
      <c r="E27" s="58"/>
      <c r="F27" s="58"/>
      <c r="G27" s="58"/>
      <c r="H27" s="58"/>
      <c r="I27" s="107"/>
      <c r="J27" s="58"/>
      <c r="K27" s="58"/>
      <c r="L27" s="34"/>
    </row>
    <row r="28" spans="2:12" s="1" customFormat="1" ht="25.35" customHeight="1">
      <c r="B28" s="34"/>
      <c r="D28" s="108" t="s">
        <v>33</v>
      </c>
      <c r="I28" s="101"/>
      <c r="J28" s="109">
        <f>ROUND(J118, 2)</f>
        <v>0</v>
      </c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107"/>
      <c r="J29" s="58"/>
      <c r="K29" s="58"/>
      <c r="L29" s="34"/>
    </row>
    <row r="30" spans="2:12" s="1" customFormat="1" ht="14.45" customHeight="1">
      <c r="B30" s="34"/>
      <c r="F30" s="110" t="s">
        <v>35</v>
      </c>
      <c r="I30" s="111" t="s">
        <v>34</v>
      </c>
      <c r="J30" s="110" t="s">
        <v>36</v>
      </c>
      <c r="L30" s="34"/>
    </row>
    <row r="31" spans="2:12" s="1" customFormat="1" ht="14.45" customHeight="1">
      <c r="B31" s="34"/>
      <c r="D31" s="112" t="s">
        <v>37</v>
      </c>
      <c r="E31" s="100" t="s">
        <v>38</v>
      </c>
      <c r="F31" s="113">
        <f>ROUND((SUM(BE118:BE164)),  2)</f>
        <v>0</v>
      </c>
      <c r="I31" s="114">
        <v>0.2</v>
      </c>
      <c r="J31" s="113">
        <f>ROUND(((SUM(BE118:BE164))*I31),  2)</f>
        <v>0</v>
      </c>
      <c r="L31" s="34"/>
    </row>
    <row r="32" spans="2:12" s="1" customFormat="1" ht="14.45" customHeight="1">
      <c r="B32" s="34"/>
      <c r="E32" s="100" t="s">
        <v>39</v>
      </c>
      <c r="F32" s="113">
        <f>ROUND((SUM(BF118:BF164)),  2)</f>
        <v>0</v>
      </c>
      <c r="I32" s="114">
        <v>0.2</v>
      </c>
      <c r="J32" s="113">
        <f>ROUND(((SUM(BF118:BF164))*I32),  2)</f>
        <v>0</v>
      </c>
      <c r="L32" s="34"/>
    </row>
    <row r="33" spans="2:12" s="1" customFormat="1" ht="14.45" hidden="1" customHeight="1">
      <c r="B33" s="34"/>
      <c r="E33" s="100" t="s">
        <v>40</v>
      </c>
      <c r="F33" s="113">
        <f>ROUND((SUM(BG118:BG164)),  2)</f>
        <v>0</v>
      </c>
      <c r="I33" s="114">
        <v>0.2</v>
      </c>
      <c r="J33" s="113">
        <f>0</f>
        <v>0</v>
      </c>
      <c r="L33" s="34"/>
    </row>
    <row r="34" spans="2:12" s="1" customFormat="1" ht="14.45" hidden="1" customHeight="1">
      <c r="B34" s="34"/>
      <c r="E34" s="100" t="s">
        <v>41</v>
      </c>
      <c r="F34" s="113">
        <f>ROUND((SUM(BH118:BH164)),  2)</f>
        <v>0</v>
      </c>
      <c r="I34" s="114">
        <v>0.2</v>
      </c>
      <c r="J34" s="113">
        <f>0</f>
        <v>0</v>
      </c>
      <c r="L34" s="34"/>
    </row>
    <row r="35" spans="2:12" s="1" customFormat="1" ht="14.45" hidden="1" customHeight="1">
      <c r="B35" s="34"/>
      <c r="E35" s="100" t="s">
        <v>42</v>
      </c>
      <c r="F35" s="113">
        <f>ROUND((SUM(BI118:BI164)),  2)</f>
        <v>0</v>
      </c>
      <c r="I35" s="114">
        <v>0</v>
      </c>
      <c r="J35" s="113">
        <f>0</f>
        <v>0</v>
      </c>
      <c r="L35" s="34"/>
    </row>
    <row r="36" spans="2:12" s="1" customFormat="1" ht="6.95" customHeight="1">
      <c r="B36" s="34"/>
      <c r="I36" s="101"/>
      <c r="L36" s="34"/>
    </row>
    <row r="37" spans="2:12" s="1" customFormat="1" ht="25.35" customHeight="1">
      <c r="B37" s="34"/>
      <c r="C37" s="115"/>
      <c r="D37" s="116" t="s">
        <v>43</v>
      </c>
      <c r="E37" s="117"/>
      <c r="F37" s="117"/>
      <c r="G37" s="118" t="s">
        <v>44</v>
      </c>
      <c r="H37" s="119" t="s">
        <v>45</v>
      </c>
      <c r="I37" s="120"/>
      <c r="J37" s="121">
        <f>SUM(J28:J35)</f>
        <v>0</v>
      </c>
      <c r="K37" s="122"/>
      <c r="L37" s="34"/>
    </row>
    <row r="38" spans="2:12" s="1" customFormat="1" ht="14.45" customHeight="1">
      <c r="B38" s="34"/>
      <c r="I38" s="101"/>
      <c r="L38" s="34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4"/>
      <c r="D50" s="123" t="s">
        <v>46</v>
      </c>
      <c r="E50" s="124"/>
      <c r="F50" s="124"/>
      <c r="G50" s="123" t="s">
        <v>47</v>
      </c>
      <c r="H50" s="124"/>
      <c r="I50" s="125"/>
      <c r="J50" s="124"/>
      <c r="K50" s="124"/>
      <c r="L50" s="34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4"/>
      <c r="D61" s="126" t="s">
        <v>48</v>
      </c>
      <c r="E61" s="127"/>
      <c r="F61" s="128" t="s">
        <v>49</v>
      </c>
      <c r="G61" s="126" t="s">
        <v>48</v>
      </c>
      <c r="H61" s="127"/>
      <c r="I61" s="129"/>
      <c r="J61" s="130" t="s">
        <v>49</v>
      </c>
      <c r="K61" s="127"/>
      <c r="L61" s="34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4"/>
      <c r="D65" s="123" t="s">
        <v>50</v>
      </c>
      <c r="E65" s="124"/>
      <c r="F65" s="124"/>
      <c r="G65" s="123" t="s">
        <v>51</v>
      </c>
      <c r="H65" s="124"/>
      <c r="I65" s="125"/>
      <c r="J65" s="124"/>
      <c r="K65" s="124"/>
      <c r="L65" s="34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4"/>
      <c r="D76" s="126" t="s">
        <v>48</v>
      </c>
      <c r="E76" s="127"/>
      <c r="F76" s="128" t="s">
        <v>49</v>
      </c>
      <c r="G76" s="126" t="s">
        <v>48</v>
      </c>
      <c r="H76" s="127"/>
      <c r="I76" s="129"/>
      <c r="J76" s="130" t="s">
        <v>49</v>
      </c>
      <c r="K76" s="127"/>
      <c r="L76" s="34"/>
    </row>
    <row r="77" spans="2:12" s="1" customFormat="1" ht="14.45" customHeight="1">
      <c r="B77" s="131"/>
      <c r="C77" s="132"/>
      <c r="D77" s="132"/>
      <c r="E77" s="132"/>
      <c r="F77" s="132"/>
      <c r="G77" s="132"/>
      <c r="H77" s="132"/>
      <c r="I77" s="133"/>
      <c r="J77" s="132"/>
      <c r="K77" s="132"/>
      <c r="L77" s="34"/>
    </row>
    <row r="81" spans="2:47" s="1" customFormat="1" ht="6.95" customHeight="1">
      <c r="B81" s="134"/>
      <c r="C81" s="135"/>
      <c r="D81" s="135"/>
      <c r="E81" s="135"/>
      <c r="F81" s="135"/>
      <c r="G81" s="135"/>
      <c r="H81" s="135"/>
      <c r="I81" s="136"/>
      <c r="J81" s="135"/>
      <c r="K81" s="135"/>
      <c r="L81" s="34"/>
    </row>
    <row r="82" spans="2:47" s="1" customFormat="1" ht="24.95" customHeight="1">
      <c r="B82" s="30"/>
      <c r="C82" s="19" t="s">
        <v>80</v>
      </c>
      <c r="D82" s="31"/>
      <c r="E82" s="31"/>
      <c r="F82" s="31"/>
      <c r="G82" s="31"/>
      <c r="H82" s="31"/>
      <c r="I82" s="101"/>
      <c r="J82" s="31"/>
      <c r="K82" s="31"/>
      <c r="L82" s="34"/>
    </row>
    <row r="83" spans="2:47" s="1" customFormat="1" ht="6.95" customHeight="1">
      <c r="B83" s="30"/>
      <c r="C83" s="31"/>
      <c r="D83" s="31"/>
      <c r="E83" s="31"/>
      <c r="F83" s="31"/>
      <c r="G83" s="31"/>
      <c r="H83" s="31"/>
      <c r="I83" s="101"/>
      <c r="J83" s="31"/>
      <c r="K83" s="31"/>
      <c r="L83" s="34"/>
    </row>
    <row r="84" spans="2:47" s="1" customFormat="1" ht="12" customHeight="1">
      <c r="B84" s="30"/>
      <c r="C84" s="25" t="s">
        <v>14</v>
      </c>
      <c r="D84" s="31"/>
      <c r="E84" s="31"/>
      <c r="F84" s="31"/>
      <c r="G84" s="31"/>
      <c r="H84" s="31"/>
      <c r="I84" s="101"/>
      <c r="J84" s="31"/>
      <c r="K84" s="31"/>
      <c r="L84" s="34"/>
    </row>
    <row r="85" spans="2:47" s="1" customFormat="1" ht="16.5" customHeight="1">
      <c r="B85" s="30"/>
      <c r="C85" s="31"/>
      <c r="D85" s="31"/>
      <c r="E85" s="230" t="str">
        <f>E7</f>
        <v>rekonštrukcia priestorov požiarnej zbrojnice v obci Nižná Jedľová</v>
      </c>
      <c r="F85" s="257"/>
      <c r="G85" s="257"/>
      <c r="H85" s="257"/>
      <c r="I85" s="101"/>
      <c r="J85" s="31"/>
      <c r="K85" s="31"/>
      <c r="L85" s="34"/>
    </row>
    <row r="86" spans="2:47" s="1" customFormat="1" ht="6.95" customHeight="1">
      <c r="B86" s="30"/>
      <c r="C86" s="31"/>
      <c r="D86" s="31"/>
      <c r="E86" s="31"/>
      <c r="F86" s="31"/>
      <c r="G86" s="31"/>
      <c r="H86" s="31"/>
      <c r="I86" s="101"/>
      <c r="J86" s="31"/>
      <c r="K86" s="31"/>
      <c r="L86" s="34"/>
    </row>
    <row r="87" spans="2:47" s="1" customFormat="1" ht="12" customHeight="1">
      <c r="B87" s="30"/>
      <c r="C87" s="25" t="s">
        <v>18</v>
      </c>
      <c r="D87" s="31"/>
      <c r="E87" s="31"/>
      <c r="F87" s="23" t="str">
        <f>F10</f>
        <v>Svidník</v>
      </c>
      <c r="G87" s="31"/>
      <c r="H87" s="31"/>
      <c r="I87" s="103" t="s">
        <v>20</v>
      </c>
      <c r="J87" s="57">
        <f>IF(J10="","",J10)</f>
        <v>44082</v>
      </c>
      <c r="K87" s="31"/>
      <c r="L87" s="34"/>
    </row>
    <row r="88" spans="2:47" s="1" customFormat="1" ht="6.95" customHeight="1">
      <c r="B88" s="30"/>
      <c r="C88" s="31"/>
      <c r="D88" s="31"/>
      <c r="E88" s="31"/>
      <c r="F88" s="31"/>
      <c r="G88" s="31"/>
      <c r="H88" s="31"/>
      <c r="I88" s="101"/>
      <c r="J88" s="31"/>
      <c r="K88" s="31"/>
      <c r="L88" s="34"/>
    </row>
    <row r="89" spans="2:47" s="1" customFormat="1" ht="15.2" customHeight="1">
      <c r="B89" s="30"/>
      <c r="C89" s="25" t="s">
        <v>21</v>
      </c>
      <c r="D89" s="31"/>
      <c r="E89" s="31"/>
      <c r="F89" s="23" t="str">
        <f>E13</f>
        <v>Obec Nižná Jedľová</v>
      </c>
      <c r="G89" s="31"/>
      <c r="H89" s="31"/>
      <c r="I89" s="103" t="s">
        <v>27</v>
      </c>
      <c r="J89" s="28" t="str">
        <f>E19</f>
        <v xml:space="preserve"> </v>
      </c>
      <c r="K89" s="31"/>
      <c r="L89" s="34"/>
    </row>
    <row r="90" spans="2:47" s="1" customFormat="1" ht="15.2" customHeight="1">
      <c r="B90" s="30"/>
      <c r="C90" s="25" t="s">
        <v>25</v>
      </c>
      <c r="D90" s="31"/>
      <c r="E90" s="31"/>
      <c r="F90" s="23" t="str">
        <f>IF(E16="","",E16)</f>
        <v>Vyplň údaj</v>
      </c>
      <c r="G90" s="31"/>
      <c r="H90" s="31"/>
      <c r="I90" s="103" t="s">
        <v>31</v>
      </c>
      <c r="J90" s="28" t="str">
        <f>E22</f>
        <v xml:space="preserve"> </v>
      </c>
      <c r="K90" s="31"/>
      <c r="L90" s="34"/>
    </row>
    <row r="91" spans="2:47" s="1" customFormat="1" ht="10.35" customHeight="1">
      <c r="B91" s="30"/>
      <c r="C91" s="31"/>
      <c r="D91" s="31"/>
      <c r="E91" s="31"/>
      <c r="F91" s="31"/>
      <c r="G91" s="31"/>
      <c r="H91" s="31"/>
      <c r="I91" s="101"/>
      <c r="J91" s="31"/>
      <c r="K91" s="31"/>
      <c r="L91" s="34"/>
    </row>
    <row r="92" spans="2:47" s="1" customFormat="1" ht="29.25" customHeight="1">
      <c r="B92" s="30"/>
      <c r="C92" s="137" t="s">
        <v>81</v>
      </c>
      <c r="D92" s="138"/>
      <c r="E92" s="138"/>
      <c r="F92" s="138"/>
      <c r="G92" s="138"/>
      <c r="H92" s="138"/>
      <c r="I92" s="139"/>
      <c r="J92" s="140" t="s">
        <v>82</v>
      </c>
      <c r="K92" s="138"/>
      <c r="L92" s="34"/>
    </row>
    <row r="93" spans="2:47" s="1" customFormat="1" ht="10.35" customHeight="1">
      <c r="B93" s="30"/>
      <c r="C93" s="31"/>
      <c r="D93" s="31"/>
      <c r="E93" s="31"/>
      <c r="F93" s="31"/>
      <c r="G93" s="31"/>
      <c r="H93" s="31"/>
      <c r="I93" s="101"/>
      <c r="J93" s="31"/>
      <c r="K93" s="31"/>
      <c r="L93" s="34"/>
    </row>
    <row r="94" spans="2:47" s="1" customFormat="1" ht="22.9" customHeight="1">
      <c r="B94" s="30"/>
      <c r="C94" s="141" t="s">
        <v>83</v>
      </c>
      <c r="D94" s="31"/>
      <c r="E94" s="31"/>
      <c r="F94" s="31"/>
      <c r="G94" s="31"/>
      <c r="H94" s="31"/>
      <c r="I94" s="101"/>
      <c r="J94" s="75">
        <f>J118</f>
        <v>0</v>
      </c>
      <c r="K94" s="31"/>
      <c r="L94" s="34"/>
      <c r="AU94" s="13" t="s">
        <v>84</v>
      </c>
    </row>
    <row r="95" spans="2:47" s="8" customFormat="1" ht="24.95" customHeight="1">
      <c r="B95" s="142"/>
      <c r="C95" s="143"/>
      <c r="D95" s="144" t="s">
        <v>85</v>
      </c>
      <c r="E95" s="145"/>
      <c r="F95" s="145"/>
      <c r="G95" s="145"/>
      <c r="H95" s="145"/>
      <c r="I95" s="146"/>
      <c r="J95" s="147">
        <f>J119</f>
        <v>0</v>
      </c>
      <c r="K95" s="143"/>
      <c r="L95" s="148"/>
    </row>
    <row r="96" spans="2:47" s="9" customFormat="1" ht="19.899999999999999" customHeight="1">
      <c r="B96" s="149"/>
      <c r="C96" s="150"/>
      <c r="D96" s="151" t="s">
        <v>86</v>
      </c>
      <c r="E96" s="152"/>
      <c r="F96" s="152"/>
      <c r="G96" s="152"/>
      <c r="H96" s="152"/>
      <c r="I96" s="153"/>
      <c r="J96" s="154">
        <f>J120</f>
        <v>0</v>
      </c>
      <c r="K96" s="150"/>
      <c r="L96" s="155"/>
    </row>
    <row r="97" spans="2:12" s="9" customFormat="1" ht="19.899999999999999" customHeight="1">
      <c r="B97" s="149"/>
      <c r="C97" s="150"/>
      <c r="D97" s="151" t="s">
        <v>87</v>
      </c>
      <c r="E97" s="152"/>
      <c r="F97" s="152"/>
      <c r="G97" s="152"/>
      <c r="H97" s="152"/>
      <c r="I97" s="153"/>
      <c r="J97" s="154">
        <f>J153</f>
        <v>0</v>
      </c>
      <c r="K97" s="150"/>
      <c r="L97" s="155"/>
    </row>
    <row r="98" spans="2:12" s="9" customFormat="1" ht="19.899999999999999" customHeight="1">
      <c r="B98" s="149"/>
      <c r="C98" s="150"/>
      <c r="D98" s="151" t="s">
        <v>88</v>
      </c>
      <c r="E98" s="152"/>
      <c r="F98" s="152"/>
      <c r="G98" s="152"/>
      <c r="H98" s="152"/>
      <c r="I98" s="153"/>
      <c r="J98" s="154">
        <f>J155</f>
        <v>0</v>
      </c>
      <c r="K98" s="150"/>
      <c r="L98" s="155"/>
    </row>
    <row r="99" spans="2:12" s="9" customFormat="1" ht="19.899999999999999" customHeight="1">
      <c r="B99" s="149"/>
      <c r="C99" s="150"/>
      <c r="D99" s="151" t="s">
        <v>89</v>
      </c>
      <c r="E99" s="152"/>
      <c r="F99" s="152"/>
      <c r="G99" s="152"/>
      <c r="H99" s="152"/>
      <c r="I99" s="153"/>
      <c r="J99" s="154">
        <f>J161</f>
        <v>0</v>
      </c>
      <c r="K99" s="150"/>
      <c r="L99" s="155"/>
    </row>
    <row r="100" spans="2:12" s="8" customFormat="1" ht="24.95" customHeight="1">
      <c r="B100" s="142"/>
      <c r="C100" s="143"/>
      <c r="D100" s="144" t="s">
        <v>90</v>
      </c>
      <c r="E100" s="145"/>
      <c r="F100" s="145"/>
      <c r="G100" s="145"/>
      <c r="H100" s="145"/>
      <c r="I100" s="146"/>
      <c r="J100" s="147">
        <f>J163</f>
        <v>0</v>
      </c>
      <c r="K100" s="143"/>
      <c r="L100" s="148"/>
    </row>
    <row r="101" spans="2:12" s="1" customFormat="1" ht="21.75" customHeight="1">
      <c r="B101" s="30"/>
      <c r="C101" s="31"/>
      <c r="D101" s="31"/>
      <c r="E101" s="31"/>
      <c r="F101" s="31"/>
      <c r="G101" s="31"/>
      <c r="H101" s="31"/>
      <c r="I101" s="101"/>
      <c r="J101" s="31"/>
      <c r="K101" s="31"/>
      <c r="L101" s="34"/>
    </row>
    <row r="102" spans="2:12" s="1" customFormat="1" ht="6.95" customHeight="1">
      <c r="B102" s="45"/>
      <c r="C102" s="46"/>
      <c r="D102" s="46"/>
      <c r="E102" s="46"/>
      <c r="F102" s="46"/>
      <c r="G102" s="46"/>
      <c r="H102" s="46"/>
      <c r="I102" s="133"/>
      <c r="J102" s="46"/>
      <c r="K102" s="46"/>
      <c r="L102" s="34"/>
    </row>
    <row r="106" spans="2:12" s="1" customFormat="1" ht="6.95" customHeight="1">
      <c r="B106" s="47"/>
      <c r="C106" s="48"/>
      <c r="D106" s="48"/>
      <c r="E106" s="48"/>
      <c r="F106" s="48"/>
      <c r="G106" s="48"/>
      <c r="H106" s="48"/>
      <c r="I106" s="136"/>
      <c r="J106" s="48"/>
      <c r="K106" s="48"/>
      <c r="L106" s="34"/>
    </row>
    <row r="107" spans="2:12" s="1" customFormat="1" ht="24.95" customHeight="1">
      <c r="B107" s="30"/>
      <c r="C107" s="19" t="s">
        <v>91</v>
      </c>
      <c r="D107" s="31"/>
      <c r="E107" s="31"/>
      <c r="F107" s="31"/>
      <c r="G107" s="31"/>
      <c r="H107" s="31"/>
      <c r="I107" s="101"/>
      <c r="J107" s="31"/>
      <c r="K107" s="31"/>
      <c r="L107" s="34"/>
    </row>
    <row r="108" spans="2:12" s="1" customFormat="1" ht="6.95" customHeight="1">
      <c r="B108" s="30"/>
      <c r="C108" s="31"/>
      <c r="D108" s="31"/>
      <c r="E108" s="31"/>
      <c r="F108" s="31"/>
      <c r="G108" s="31"/>
      <c r="H108" s="31"/>
      <c r="I108" s="101"/>
      <c r="J108" s="31"/>
      <c r="K108" s="31"/>
      <c r="L108" s="34"/>
    </row>
    <row r="109" spans="2:12" s="1" customFormat="1" ht="12" customHeight="1">
      <c r="B109" s="30"/>
      <c r="C109" s="25" t="s">
        <v>14</v>
      </c>
      <c r="D109" s="31"/>
      <c r="E109" s="31"/>
      <c r="F109" s="31"/>
      <c r="G109" s="31"/>
      <c r="H109" s="31"/>
      <c r="I109" s="101"/>
      <c r="J109" s="31"/>
      <c r="K109" s="31"/>
      <c r="L109" s="34"/>
    </row>
    <row r="110" spans="2:12" s="1" customFormat="1" ht="16.5" customHeight="1">
      <c r="B110" s="30"/>
      <c r="C110" s="31"/>
      <c r="D110" s="31"/>
      <c r="E110" s="230" t="str">
        <f>E7</f>
        <v>rekonštrukcia priestorov požiarnej zbrojnice v obci Nižná Jedľová</v>
      </c>
      <c r="F110" s="257"/>
      <c r="G110" s="257"/>
      <c r="H110" s="257"/>
      <c r="I110" s="101"/>
      <c r="J110" s="31"/>
      <c r="K110" s="31"/>
      <c r="L110" s="34"/>
    </row>
    <row r="111" spans="2:12" s="1" customFormat="1" ht="6.95" customHeight="1">
      <c r="B111" s="30"/>
      <c r="C111" s="31"/>
      <c r="D111" s="31"/>
      <c r="E111" s="31"/>
      <c r="F111" s="31"/>
      <c r="G111" s="31"/>
      <c r="H111" s="31"/>
      <c r="I111" s="101"/>
      <c r="J111" s="31"/>
      <c r="K111" s="31"/>
      <c r="L111" s="34"/>
    </row>
    <row r="112" spans="2:12" s="1" customFormat="1" ht="12" customHeight="1">
      <c r="B112" s="30"/>
      <c r="C112" s="25" t="s">
        <v>18</v>
      </c>
      <c r="D112" s="31"/>
      <c r="E112" s="31"/>
      <c r="F112" s="23" t="str">
        <f>F10</f>
        <v>Svidník</v>
      </c>
      <c r="G112" s="31"/>
      <c r="H112" s="31"/>
      <c r="I112" s="103" t="s">
        <v>20</v>
      </c>
      <c r="J112" s="57">
        <f>IF(J10="","",J10)</f>
        <v>44082</v>
      </c>
      <c r="K112" s="31"/>
      <c r="L112" s="34"/>
    </row>
    <row r="113" spans="2:65" s="1" customFormat="1" ht="6.95" customHeight="1">
      <c r="B113" s="30"/>
      <c r="C113" s="31"/>
      <c r="D113" s="31"/>
      <c r="E113" s="31"/>
      <c r="F113" s="31"/>
      <c r="G113" s="31"/>
      <c r="H113" s="31"/>
      <c r="I113" s="101"/>
      <c r="J113" s="31"/>
      <c r="K113" s="31"/>
      <c r="L113" s="34"/>
    </row>
    <row r="114" spans="2:65" s="1" customFormat="1" ht="15.2" customHeight="1">
      <c r="B114" s="30"/>
      <c r="C114" s="25" t="s">
        <v>21</v>
      </c>
      <c r="D114" s="31"/>
      <c r="E114" s="31"/>
      <c r="F114" s="23" t="str">
        <f>E13</f>
        <v>Obec Nižná Jedľová</v>
      </c>
      <c r="G114" s="31"/>
      <c r="H114" s="31"/>
      <c r="I114" s="103" t="s">
        <v>27</v>
      </c>
      <c r="J114" s="28" t="str">
        <f>E19</f>
        <v xml:space="preserve"> </v>
      </c>
      <c r="K114" s="31"/>
      <c r="L114" s="34"/>
    </row>
    <row r="115" spans="2:65" s="1" customFormat="1" ht="15.2" customHeight="1">
      <c r="B115" s="30"/>
      <c r="C115" s="25" t="s">
        <v>25</v>
      </c>
      <c r="D115" s="31"/>
      <c r="E115" s="31"/>
      <c r="F115" s="23" t="str">
        <f>IF(E16="","",E16)</f>
        <v>Vyplň údaj</v>
      </c>
      <c r="G115" s="31"/>
      <c r="H115" s="31"/>
      <c r="I115" s="103" t="s">
        <v>31</v>
      </c>
      <c r="J115" s="28" t="str">
        <f>E22</f>
        <v xml:space="preserve"> </v>
      </c>
      <c r="K115" s="31"/>
      <c r="L115" s="34"/>
    </row>
    <row r="116" spans="2:65" s="1" customFormat="1" ht="10.35" customHeight="1">
      <c r="B116" s="30"/>
      <c r="C116" s="31"/>
      <c r="D116" s="31"/>
      <c r="E116" s="31"/>
      <c r="F116" s="31"/>
      <c r="G116" s="31"/>
      <c r="H116" s="31"/>
      <c r="I116" s="101"/>
      <c r="J116" s="31"/>
      <c r="K116" s="31"/>
      <c r="L116" s="34"/>
    </row>
    <row r="117" spans="2:65" s="10" customFormat="1" ht="29.25" customHeight="1">
      <c r="B117" s="156"/>
      <c r="C117" s="157" t="s">
        <v>92</v>
      </c>
      <c r="D117" s="158" t="s">
        <v>58</v>
      </c>
      <c r="E117" s="158" t="s">
        <v>54</v>
      </c>
      <c r="F117" s="158" t="s">
        <v>55</v>
      </c>
      <c r="G117" s="158" t="s">
        <v>93</v>
      </c>
      <c r="H117" s="158" t="s">
        <v>94</v>
      </c>
      <c r="I117" s="159" t="s">
        <v>95</v>
      </c>
      <c r="J117" s="160" t="s">
        <v>82</v>
      </c>
      <c r="K117" s="161" t="s">
        <v>96</v>
      </c>
      <c r="L117" s="162"/>
      <c r="M117" s="66" t="s">
        <v>1</v>
      </c>
      <c r="N117" s="67" t="s">
        <v>37</v>
      </c>
      <c r="O117" s="67" t="s">
        <v>97</v>
      </c>
      <c r="P117" s="67" t="s">
        <v>98</v>
      </c>
      <c r="Q117" s="67" t="s">
        <v>99</v>
      </c>
      <c r="R117" s="67" t="s">
        <v>100</v>
      </c>
      <c r="S117" s="67" t="s">
        <v>101</v>
      </c>
      <c r="T117" s="68" t="s">
        <v>102</v>
      </c>
    </row>
    <row r="118" spans="2:65" s="1" customFormat="1" ht="22.9" customHeight="1">
      <c r="B118" s="30"/>
      <c r="C118" s="73" t="s">
        <v>83</v>
      </c>
      <c r="D118" s="31"/>
      <c r="E118" s="31"/>
      <c r="F118" s="31"/>
      <c r="G118" s="31"/>
      <c r="H118" s="31"/>
      <c r="I118" s="101"/>
      <c r="J118" s="163">
        <f>BK118</f>
        <v>0</v>
      </c>
      <c r="K118" s="31"/>
      <c r="L118" s="34"/>
      <c r="M118" s="69"/>
      <c r="N118" s="70"/>
      <c r="O118" s="70"/>
      <c r="P118" s="164">
        <f>P119+P163</f>
        <v>0</v>
      </c>
      <c r="Q118" s="70"/>
      <c r="R118" s="164">
        <f>R119+R163</f>
        <v>0.13789999999999999</v>
      </c>
      <c r="S118" s="70"/>
      <c r="T118" s="165">
        <f>T119+T163</f>
        <v>0</v>
      </c>
      <c r="AT118" s="13" t="s">
        <v>72</v>
      </c>
      <c r="AU118" s="13" t="s">
        <v>84</v>
      </c>
      <c r="BK118" s="166">
        <f>BK119+BK163</f>
        <v>0</v>
      </c>
    </row>
    <row r="119" spans="2:65" s="11" customFormat="1" ht="25.9" customHeight="1">
      <c r="B119" s="167"/>
      <c r="C119" s="168"/>
      <c r="D119" s="169" t="s">
        <v>72</v>
      </c>
      <c r="E119" s="170" t="s">
        <v>103</v>
      </c>
      <c r="F119" s="170" t="s">
        <v>104</v>
      </c>
      <c r="G119" s="168"/>
      <c r="H119" s="168"/>
      <c r="I119" s="171"/>
      <c r="J119" s="172">
        <f>BK119</f>
        <v>0</v>
      </c>
      <c r="K119" s="168"/>
      <c r="L119" s="173"/>
      <c r="M119" s="174"/>
      <c r="N119" s="175"/>
      <c r="O119" s="175"/>
      <c r="P119" s="176">
        <f>P120+P153+P155+P161</f>
        <v>0</v>
      </c>
      <c r="Q119" s="175"/>
      <c r="R119" s="176">
        <f>R120+R153+R155+R161</f>
        <v>0.13789999999999999</v>
      </c>
      <c r="S119" s="175"/>
      <c r="T119" s="177">
        <f>T120+T153+T155+T161</f>
        <v>0</v>
      </c>
      <c r="AR119" s="178" t="s">
        <v>105</v>
      </c>
      <c r="AT119" s="179" t="s">
        <v>72</v>
      </c>
      <c r="AU119" s="179" t="s">
        <v>73</v>
      </c>
      <c r="AY119" s="178" t="s">
        <v>106</v>
      </c>
      <c r="BK119" s="180">
        <f>BK120+BK153+BK155+BK161</f>
        <v>0</v>
      </c>
    </row>
    <row r="120" spans="2:65" s="11" customFormat="1" ht="22.9" customHeight="1">
      <c r="B120" s="167"/>
      <c r="C120" s="168"/>
      <c r="D120" s="169" t="s">
        <v>72</v>
      </c>
      <c r="E120" s="181" t="s">
        <v>107</v>
      </c>
      <c r="F120" s="181" t="s">
        <v>108</v>
      </c>
      <c r="G120" s="168"/>
      <c r="H120" s="168"/>
      <c r="I120" s="171"/>
      <c r="J120" s="182">
        <f>BK120</f>
        <v>0</v>
      </c>
      <c r="K120" s="168"/>
      <c r="L120" s="173"/>
      <c r="M120" s="174"/>
      <c r="N120" s="175"/>
      <c r="O120" s="175"/>
      <c r="P120" s="176">
        <f>SUM(P121:P152)</f>
        <v>0</v>
      </c>
      <c r="Q120" s="175"/>
      <c r="R120" s="176">
        <f>SUM(R121:R152)</f>
        <v>9.2349999999999988E-2</v>
      </c>
      <c r="S120" s="175"/>
      <c r="T120" s="177">
        <f>SUM(T121:T152)</f>
        <v>0</v>
      </c>
      <c r="AR120" s="178" t="s">
        <v>105</v>
      </c>
      <c r="AT120" s="179" t="s">
        <v>72</v>
      </c>
      <c r="AU120" s="179" t="s">
        <v>12</v>
      </c>
      <c r="AY120" s="178" t="s">
        <v>106</v>
      </c>
      <c r="BK120" s="180">
        <f>SUM(BK121:BK152)</f>
        <v>0</v>
      </c>
    </row>
    <row r="121" spans="2:65" s="1" customFormat="1" ht="16.5" customHeight="1">
      <c r="B121" s="30"/>
      <c r="C121" s="183" t="s">
        <v>109</v>
      </c>
      <c r="D121" s="183" t="s">
        <v>110</v>
      </c>
      <c r="E121" s="184" t="s">
        <v>111</v>
      </c>
      <c r="F121" s="185" t="s">
        <v>112</v>
      </c>
      <c r="G121" s="186" t="s">
        <v>113</v>
      </c>
      <c r="H121" s="187">
        <v>21</v>
      </c>
      <c r="I121" s="188"/>
      <c r="J121" s="187">
        <f t="shared" ref="J121:J152" si="0">ROUND(I121*H121,3)</f>
        <v>0</v>
      </c>
      <c r="K121" s="185" t="s">
        <v>114</v>
      </c>
      <c r="L121" s="34"/>
      <c r="M121" s="189" t="s">
        <v>1</v>
      </c>
      <c r="N121" s="190" t="s">
        <v>39</v>
      </c>
      <c r="O121" s="62"/>
      <c r="P121" s="191">
        <f t="shared" ref="P121:P152" si="1">O121*H121</f>
        <v>0</v>
      </c>
      <c r="Q121" s="191">
        <v>0</v>
      </c>
      <c r="R121" s="191">
        <f t="shared" ref="R121:R152" si="2">Q121*H121</f>
        <v>0</v>
      </c>
      <c r="S121" s="191">
        <v>0</v>
      </c>
      <c r="T121" s="192">
        <f t="shared" ref="T121:T152" si="3">S121*H121</f>
        <v>0</v>
      </c>
      <c r="AR121" s="193" t="s">
        <v>115</v>
      </c>
      <c r="AT121" s="193" t="s">
        <v>110</v>
      </c>
      <c r="AU121" s="193" t="s">
        <v>116</v>
      </c>
      <c r="AY121" s="13" t="s">
        <v>106</v>
      </c>
      <c r="BE121" s="194">
        <f t="shared" ref="BE121:BE152" si="4">IF(N121="základná",J121,0)</f>
        <v>0</v>
      </c>
      <c r="BF121" s="194">
        <f t="shared" ref="BF121:BF152" si="5">IF(N121="znížená",J121,0)</f>
        <v>0</v>
      </c>
      <c r="BG121" s="194">
        <f t="shared" ref="BG121:BG152" si="6">IF(N121="zákl. prenesená",J121,0)</f>
        <v>0</v>
      </c>
      <c r="BH121" s="194">
        <f t="shared" ref="BH121:BH152" si="7">IF(N121="zníž. prenesená",J121,0)</f>
        <v>0</v>
      </c>
      <c r="BI121" s="194">
        <f t="shared" ref="BI121:BI152" si="8">IF(N121="nulová",J121,0)</f>
        <v>0</v>
      </c>
      <c r="BJ121" s="13" t="s">
        <v>116</v>
      </c>
      <c r="BK121" s="195">
        <f t="shared" ref="BK121:BK152" si="9">ROUND(I121*H121,3)</f>
        <v>0</v>
      </c>
      <c r="BL121" s="13" t="s">
        <v>115</v>
      </c>
      <c r="BM121" s="193" t="s">
        <v>117</v>
      </c>
    </row>
    <row r="122" spans="2:65" s="1" customFormat="1" ht="24" customHeight="1">
      <c r="B122" s="30"/>
      <c r="C122" s="196" t="s">
        <v>118</v>
      </c>
      <c r="D122" s="196" t="s">
        <v>103</v>
      </c>
      <c r="E122" s="197" t="s">
        <v>119</v>
      </c>
      <c r="F122" s="198" t="s">
        <v>120</v>
      </c>
      <c r="G122" s="199" t="s">
        <v>113</v>
      </c>
      <c r="H122" s="200">
        <v>21</v>
      </c>
      <c r="I122" s="201"/>
      <c r="J122" s="200">
        <f t="shared" si="0"/>
        <v>0</v>
      </c>
      <c r="K122" s="198" t="s">
        <v>114</v>
      </c>
      <c r="L122" s="202"/>
      <c r="M122" s="203" t="s">
        <v>1</v>
      </c>
      <c r="N122" s="204" t="s">
        <v>39</v>
      </c>
      <c r="O122" s="62"/>
      <c r="P122" s="191">
        <f t="shared" si="1"/>
        <v>0</v>
      </c>
      <c r="Q122" s="191">
        <v>3.0000000000000001E-5</v>
      </c>
      <c r="R122" s="191">
        <f t="shared" si="2"/>
        <v>6.3000000000000003E-4</v>
      </c>
      <c r="S122" s="191">
        <v>0</v>
      </c>
      <c r="T122" s="192">
        <f t="shared" si="3"/>
        <v>0</v>
      </c>
      <c r="AR122" s="193" t="s">
        <v>121</v>
      </c>
      <c r="AT122" s="193" t="s">
        <v>103</v>
      </c>
      <c r="AU122" s="193" t="s">
        <v>116</v>
      </c>
      <c r="AY122" s="13" t="s">
        <v>106</v>
      </c>
      <c r="BE122" s="194">
        <f t="shared" si="4"/>
        <v>0</v>
      </c>
      <c r="BF122" s="194">
        <f t="shared" si="5"/>
        <v>0</v>
      </c>
      <c r="BG122" s="194">
        <f t="shared" si="6"/>
        <v>0</v>
      </c>
      <c r="BH122" s="194">
        <f t="shared" si="7"/>
        <v>0</v>
      </c>
      <c r="BI122" s="194">
        <f t="shared" si="8"/>
        <v>0</v>
      </c>
      <c r="BJ122" s="13" t="s">
        <v>116</v>
      </c>
      <c r="BK122" s="195">
        <f t="shared" si="9"/>
        <v>0</v>
      </c>
      <c r="BL122" s="13" t="s">
        <v>121</v>
      </c>
      <c r="BM122" s="193" t="s">
        <v>122</v>
      </c>
    </row>
    <row r="123" spans="2:65" s="1" customFormat="1" ht="24" customHeight="1">
      <c r="B123" s="30"/>
      <c r="C123" s="196" t="s">
        <v>123</v>
      </c>
      <c r="D123" s="196" t="s">
        <v>103</v>
      </c>
      <c r="E123" s="197" t="s">
        <v>124</v>
      </c>
      <c r="F123" s="198" t="s">
        <v>125</v>
      </c>
      <c r="G123" s="199" t="s">
        <v>113</v>
      </c>
      <c r="H123" s="200">
        <v>21</v>
      </c>
      <c r="I123" s="201"/>
      <c r="J123" s="200">
        <f t="shared" si="0"/>
        <v>0</v>
      </c>
      <c r="K123" s="198" t="s">
        <v>114</v>
      </c>
      <c r="L123" s="202"/>
      <c r="M123" s="203" t="s">
        <v>1</v>
      </c>
      <c r="N123" s="204" t="s">
        <v>39</v>
      </c>
      <c r="O123" s="62"/>
      <c r="P123" s="191">
        <f t="shared" si="1"/>
        <v>0</v>
      </c>
      <c r="Q123" s="191">
        <v>5.0000000000000002E-5</v>
      </c>
      <c r="R123" s="191">
        <f t="shared" si="2"/>
        <v>1.0500000000000002E-3</v>
      </c>
      <c r="S123" s="191">
        <v>0</v>
      </c>
      <c r="T123" s="192">
        <f t="shared" si="3"/>
        <v>0</v>
      </c>
      <c r="AR123" s="193" t="s">
        <v>121</v>
      </c>
      <c r="AT123" s="193" t="s">
        <v>103</v>
      </c>
      <c r="AU123" s="193" t="s">
        <v>116</v>
      </c>
      <c r="AY123" s="13" t="s">
        <v>106</v>
      </c>
      <c r="BE123" s="194">
        <f t="shared" si="4"/>
        <v>0</v>
      </c>
      <c r="BF123" s="194">
        <f t="shared" si="5"/>
        <v>0</v>
      </c>
      <c r="BG123" s="194">
        <f t="shared" si="6"/>
        <v>0</v>
      </c>
      <c r="BH123" s="194">
        <f t="shared" si="7"/>
        <v>0</v>
      </c>
      <c r="BI123" s="194">
        <f t="shared" si="8"/>
        <v>0</v>
      </c>
      <c r="BJ123" s="13" t="s">
        <v>116</v>
      </c>
      <c r="BK123" s="195">
        <f t="shared" si="9"/>
        <v>0</v>
      </c>
      <c r="BL123" s="13" t="s">
        <v>121</v>
      </c>
      <c r="BM123" s="193" t="s">
        <v>126</v>
      </c>
    </row>
    <row r="124" spans="2:65" s="1" customFormat="1" ht="24" customHeight="1">
      <c r="B124" s="30"/>
      <c r="C124" s="183" t="s">
        <v>127</v>
      </c>
      <c r="D124" s="183" t="s">
        <v>110</v>
      </c>
      <c r="E124" s="184" t="s">
        <v>128</v>
      </c>
      <c r="F124" s="185" t="s">
        <v>129</v>
      </c>
      <c r="G124" s="186" t="s">
        <v>113</v>
      </c>
      <c r="H124" s="187">
        <v>45</v>
      </c>
      <c r="I124" s="188"/>
      <c r="J124" s="187">
        <f t="shared" si="0"/>
        <v>0</v>
      </c>
      <c r="K124" s="185" t="s">
        <v>114</v>
      </c>
      <c r="L124" s="34"/>
      <c r="M124" s="189" t="s">
        <v>1</v>
      </c>
      <c r="N124" s="190" t="s">
        <v>39</v>
      </c>
      <c r="O124" s="62"/>
      <c r="P124" s="191">
        <f t="shared" si="1"/>
        <v>0</v>
      </c>
      <c r="Q124" s="191">
        <v>0</v>
      </c>
      <c r="R124" s="191">
        <f t="shared" si="2"/>
        <v>0</v>
      </c>
      <c r="S124" s="191">
        <v>0</v>
      </c>
      <c r="T124" s="192">
        <f t="shared" si="3"/>
        <v>0</v>
      </c>
      <c r="AR124" s="193" t="s">
        <v>115</v>
      </c>
      <c r="AT124" s="193" t="s">
        <v>110</v>
      </c>
      <c r="AU124" s="193" t="s">
        <v>116</v>
      </c>
      <c r="AY124" s="13" t="s">
        <v>106</v>
      </c>
      <c r="BE124" s="194">
        <f t="shared" si="4"/>
        <v>0</v>
      </c>
      <c r="BF124" s="194">
        <f t="shared" si="5"/>
        <v>0</v>
      </c>
      <c r="BG124" s="194">
        <f t="shared" si="6"/>
        <v>0</v>
      </c>
      <c r="BH124" s="194">
        <f t="shared" si="7"/>
        <v>0</v>
      </c>
      <c r="BI124" s="194">
        <f t="shared" si="8"/>
        <v>0</v>
      </c>
      <c r="BJ124" s="13" t="s">
        <v>116</v>
      </c>
      <c r="BK124" s="195">
        <f t="shared" si="9"/>
        <v>0</v>
      </c>
      <c r="BL124" s="13" t="s">
        <v>115</v>
      </c>
      <c r="BM124" s="193" t="s">
        <v>130</v>
      </c>
    </row>
    <row r="125" spans="2:65" s="1" customFormat="1" ht="24" customHeight="1">
      <c r="B125" s="30"/>
      <c r="C125" s="183" t="s">
        <v>105</v>
      </c>
      <c r="D125" s="183" t="s">
        <v>110</v>
      </c>
      <c r="E125" s="184" t="s">
        <v>131</v>
      </c>
      <c r="F125" s="185" t="s">
        <v>132</v>
      </c>
      <c r="G125" s="186" t="s">
        <v>113</v>
      </c>
      <c r="H125" s="187">
        <v>6</v>
      </c>
      <c r="I125" s="188"/>
      <c r="J125" s="187">
        <f t="shared" si="0"/>
        <v>0</v>
      </c>
      <c r="K125" s="185" t="s">
        <v>133</v>
      </c>
      <c r="L125" s="34"/>
      <c r="M125" s="189" t="s">
        <v>1</v>
      </c>
      <c r="N125" s="190" t="s">
        <v>39</v>
      </c>
      <c r="O125" s="62"/>
      <c r="P125" s="191">
        <f t="shared" si="1"/>
        <v>0</v>
      </c>
      <c r="Q125" s="191">
        <v>0</v>
      </c>
      <c r="R125" s="191">
        <f t="shared" si="2"/>
        <v>0</v>
      </c>
      <c r="S125" s="191">
        <v>0</v>
      </c>
      <c r="T125" s="192">
        <f t="shared" si="3"/>
        <v>0</v>
      </c>
      <c r="AR125" s="193" t="s">
        <v>115</v>
      </c>
      <c r="AT125" s="193" t="s">
        <v>110</v>
      </c>
      <c r="AU125" s="193" t="s">
        <v>116</v>
      </c>
      <c r="AY125" s="13" t="s">
        <v>106</v>
      </c>
      <c r="BE125" s="194">
        <f t="shared" si="4"/>
        <v>0</v>
      </c>
      <c r="BF125" s="194">
        <f t="shared" si="5"/>
        <v>0</v>
      </c>
      <c r="BG125" s="194">
        <f t="shared" si="6"/>
        <v>0</v>
      </c>
      <c r="BH125" s="194">
        <f t="shared" si="7"/>
        <v>0</v>
      </c>
      <c r="BI125" s="194">
        <f t="shared" si="8"/>
        <v>0</v>
      </c>
      <c r="BJ125" s="13" t="s">
        <v>116</v>
      </c>
      <c r="BK125" s="195">
        <f t="shared" si="9"/>
        <v>0</v>
      </c>
      <c r="BL125" s="13" t="s">
        <v>115</v>
      </c>
      <c r="BM125" s="193" t="s">
        <v>134</v>
      </c>
    </row>
    <row r="126" spans="2:65" s="1" customFormat="1" ht="16.5" customHeight="1">
      <c r="B126" s="30"/>
      <c r="C126" s="196" t="s">
        <v>135</v>
      </c>
      <c r="D126" s="196" t="s">
        <v>103</v>
      </c>
      <c r="E126" s="197" t="s">
        <v>136</v>
      </c>
      <c r="F126" s="198" t="s">
        <v>137</v>
      </c>
      <c r="G126" s="199" t="s">
        <v>113</v>
      </c>
      <c r="H126" s="200">
        <v>3</v>
      </c>
      <c r="I126" s="201"/>
      <c r="J126" s="200">
        <f t="shared" si="0"/>
        <v>0</v>
      </c>
      <c r="K126" s="198" t="s">
        <v>1</v>
      </c>
      <c r="L126" s="202"/>
      <c r="M126" s="203" t="s">
        <v>1</v>
      </c>
      <c r="N126" s="204" t="s">
        <v>39</v>
      </c>
      <c r="O126" s="62"/>
      <c r="P126" s="191">
        <f t="shared" si="1"/>
        <v>0</v>
      </c>
      <c r="Q126" s="191">
        <v>0</v>
      </c>
      <c r="R126" s="191">
        <f t="shared" si="2"/>
        <v>0</v>
      </c>
      <c r="S126" s="191">
        <v>0</v>
      </c>
      <c r="T126" s="192">
        <f t="shared" si="3"/>
        <v>0</v>
      </c>
      <c r="AR126" s="193" t="s">
        <v>138</v>
      </c>
      <c r="AT126" s="193" t="s">
        <v>103</v>
      </c>
      <c r="AU126" s="193" t="s">
        <v>116</v>
      </c>
      <c r="AY126" s="13" t="s">
        <v>106</v>
      </c>
      <c r="BE126" s="194">
        <f t="shared" si="4"/>
        <v>0</v>
      </c>
      <c r="BF126" s="194">
        <f t="shared" si="5"/>
        <v>0</v>
      </c>
      <c r="BG126" s="194">
        <f t="shared" si="6"/>
        <v>0</v>
      </c>
      <c r="BH126" s="194">
        <f t="shared" si="7"/>
        <v>0</v>
      </c>
      <c r="BI126" s="194">
        <f t="shared" si="8"/>
        <v>0</v>
      </c>
      <c r="BJ126" s="13" t="s">
        <v>116</v>
      </c>
      <c r="BK126" s="195">
        <f t="shared" si="9"/>
        <v>0</v>
      </c>
      <c r="BL126" s="13" t="s">
        <v>115</v>
      </c>
      <c r="BM126" s="193" t="s">
        <v>139</v>
      </c>
    </row>
    <row r="127" spans="2:65" s="1" customFormat="1" ht="16.5" customHeight="1">
      <c r="B127" s="30"/>
      <c r="C127" s="196" t="s">
        <v>140</v>
      </c>
      <c r="D127" s="196" t="s">
        <v>103</v>
      </c>
      <c r="E127" s="197" t="s">
        <v>141</v>
      </c>
      <c r="F127" s="198" t="s">
        <v>142</v>
      </c>
      <c r="G127" s="199" t="s">
        <v>113</v>
      </c>
      <c r="H127" s="200">
        <v>6</v>
      </c>
      <c r="I127" s="201"/>
      <c r="J127" s="200">
        <f t="shared" si="0"/>
        <v>0</v>
      </c>
      <c r="K127" s="198" t="s">
        <v>1</v>
      </c>
      <c r="L127" s="202"/>
      <c r="M127" s="203" t="s">
        <v>1</v>
      </c>
      <c r="N127" s="204" t="s">
        <v>39</v>
      </c>
      <c r="O127" s="62"/>
      <c r="P127" s="191">
        <f t="shared" si="1"/>
        <v>0</v>
      </c>
      <c r="Q127" s="191">
        <v>0</v>
      </c>
      <c r="R127" s="191">
        <f t="shared" si="2"/>
        <v>0</v>
      </c>
      <c r="S127" s="191">
        <v>0</v>
      </c>
      <c r="T127" s="192">
        <f t="shared" si="3"/>
        <v>0</v>
      </c>
      <c r="AR127" s="193" t="s">
        <v>138</v>
      </c>
      <c r="AT127" s="193" t="s">
        <v>103</v>
      </c>
      <c r="AU127" s="193" t="s">
        <v>116</v>
      </c>
      <c r="AY127" s="13" t="s">
        <v>106</v>
      </c>
      <c r="BE127" s="194">
        <f t="shared" si="4"/>
        <v>0</v>
      </c>
      <c r="BF127" s="194">
        <f t="shared" si="5"/>
        <v>0</v>
      </c>
      <c r="BG127" s="194">
        <f t="shared" si="6"/>
        <v>0</v>
      </c>
      <c r="BH127" s="194">
        <f t="shared" si="7"/>
        <v>0</v>
      </c>
      <c r="BI127" s="194">
        <f t="shared" si="8"/>
        <v>0</v>
      </c>
      <c r="BJ127" s="13" t="s">
        <v>116</v>
      </c>
      <c r="BK127" s="195">
        <f t="shared" si="9"/>
        <v>0</v>
      </c>
      <c r="BL127" s="13" t="s">
        <v>115</v>
      </c>
      <c r="BM127" s="193" t="s">
        <v>143</v>
      </c>
    </row>
    <row r="128" spans="2:65" s="1" customFormat="1" ht="16.5" customHeight="1">
      <c r="B128" s="30"/>
      <c r="C128" s="196" t="s">
        <v>144</v>
      </c>
      <c r="D128" s="196" t="s">
        <v>103</v>
      </c>
      <c r="E128" s="197" t="s">
        <v>145</v>
      </c>
      <c r="F128" s="198" t="s">
        <v>146</v>
      </c>
      <c r="G128" s="199" t="s">
        <v>113</v>
      </c>
      <c r="H128" s="200">
        <v>18</v>
      </c>
      <c r="I128" s="201"/>
      <c r="J128" s="200">
        <f t="shared" si="0"/>
        <v>0</v>
      </c>
      <c r="K128" s="198" t="s">
        <v>1</v>
      </c>
      <c r="L128" s="202"/>
      <c r="M128" s="203" t="s">
        <v>1</v>
      </c>
      <c r="N128" s="204" t="s">
        <v>39</v>
      </c>
      <c r="O128" s="62"/>
      <c r="P128" s="191">
        <f t="shared" si="1"/>
        <v>0</v>
      </c>
      <c r="Q128" s="191">
        <v>0</v>
      </c>
      <c r="R128" s="191">
        <f t="shared" si="2"/>
        <v>0</v>
      </c>
      <c r="S128" s="191">
        <v>0</v>
      </c>
      <c r="T128" s="192">
        <f t="shared" si="3"/>
        <v>0</v>
      </c>
      <c r="AR128" s="193" t="s">
        <v>138</v>
      </c>
      <c r="AT128" s="193" t="s">
        <v>103</v>
      </c>
      <c r="AU128" s="193" t="s">
        <v>116</v>
      </c>
      <c r="AY128" s="13" t="s">
        <v>106</v>
      </c>
      <c r="BE128" s="194">
        <f t="shared" si="4"/>
        <v>0</v>
      </c>
      <c r="BF128" s="194">
        <f t="shared" si="5"/>
        <v>0</v>
      </c>
      <c r="BG128" s="194">
        <f t="shared" si="6"/>
        <v>0</v>
      </c>
      <c r="BH128" s="194">
        <f t="shared" si="7"/>
        <v>0</v>
      </c>
      <c r="BI128" s="194">
        <f t="shared" si="8"/>
        <v>0</v>
      </c>
      <c r="BJ128" s="13" t="s">
        <v>116</v>
      </c>
      <c r="BK128" s="195">
        <f t="shared" si="9"/>
        <v>0</v>
      </c>
      <c r="BL128" s="13" t="s">
        <v>115</v>
      </c>
      <c r="BM128" s="193" t="s">
        <v>147</v>
      </c>
    </row>
    <row r="129" spans="2:65" s="1" customFormat="1" ht="24" customHeight="1">
      <c r="B129" s="30"/>
      <c r="C129" s="196" t="s">
        <v>148</v>
      </c>
      <c r="D129" s="196" t="s">
        <v>103</v>
      </c>
      <c r="E129" s="197" t="s">
        <v>149</v>
      </c>
      <c r="F129" s="198" t="s">
        <v>150</v>
      </c>
      <c r="G129" s="199" t="s">
        <v>113</v>
      </c>
      <c r="H129" s="200">
        <v>1</v>
      </c>
      <c r="I129" s="201"/>
      <c r="J129" s="200">
        <f t="shared" si="0"/>
        <v>0</v>
      </c>
      <c r="K129" s="198" t="s">
        <v>1</v>
      </c>
      <c r="L129" s="202"/>
      <c r="M129" s="203" t="s">
        <v>1</v>
      </c>
      <c r="N129" s="204" t="s">
        <v>39</v>
      </c>
      <c r="O129" s="62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AR129" s="193" t="s">
        <v>138</v>
      </c>
      <c r="AT129" s="193" t="s">
        <v>103</v>
      </c>
      <c r="AU129" s="193" t="s">
        <v>116</v>
      </c>
      <c r="AY129" s="13" t="s">
        <v>106</v>
      </c>
      <c r="BE129" s="194">
        <f t="shared" si="4"/>
        <v>0</v>
      </c>
      <c r="BF129" s="194">
        <f t="shared" si="5"/>
        <v>0</v>
      </c>
      <c r="BG129" s="194">
        <f t="shared" si="6"/>
        <v>0</v>
      </c>
      <c r="BH129" s="194">
        <f t="shared" si="7"/>
        <v>0</v>
      </c>
      <c r="BI129" s="194">
        <f t="shared" si="8"/>
        <v>0</v>
      </c>
      <c r="BJ129" s="13" t="s">
        <v>116</v>
      </c>
      <c r="BK129" s="195">
        <f t="shared" si="9"/>
        <v>0</v>
      </c>
      <c r="BL129" s="13" t="s">
        <v>115</v>
      </c>
      <c r="BM129" s="193" t="s">
        <v>151</v>
      </c>
    </row>
    <row r="130" spans="2:65" s="1" customFormat="1" ht="24" customHeight="1">
      <c r="B130" s="30"/>
      <c r="C130" s="196" t="s">
        <v>152</v>
      </c>
      <c r="D130" s="196" t="s">
        <v>103</v>
      </c>
      <c r="E130" s="197" t="s">
        <v>153</v>
      </c>
      <c r="F130" s="198" t="s">
        <v>154</v>
      </c>
      <c r="G130" s="199" t="s">
        <v>113</v>
      </c>
      <c r="H130" s="200">
        <v>4</v>
      </c>
      <c r="I130" s="201"/>
      <c r="J130" s="200">
        <f t="shared" si="0"/>
        <v>0</v>
      </c>
      <c r="K130" s="198" t="s">
        <v>1</v>
      </c>
      <c r="L130" s="202"/>
      <c r="M130" s="203" t="s">
        <v>1</v>
      </c>
      <c r="N130" s="204" t="s">
        <v>39</v>
      </c>
      <c r="O130" s="62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AR130" s="193" t="s">
        <v>138</v>
      </c>
      <c r="AT130" s="193" t="s">
        <v>103</v>
      </c>
      <c r="AU130" s="193" t="s">
        <v>116</v>
      </c>
      <c r="AY130" s="13" t="s">
        <v>106</v>
      </c>
      <c r="BE130" s="194">
        <f t="shared" si="4"/>
        <v>0</v>
      </c>
      <c r="BF130" s="194">
        <f t="shared" si="5"/>
        <v>0</v>
      </c>
      <c r="BG130" s="194">
        <f t="shared" si="6"/>
        <v>0</v>
      </c>
      <c r="BH130" s="194">
        <f t="shared" si="7"/>
        <v>0</v>
      </c>
      <c r="BI130" s="194">
        <f t="shared" si="8"/>
        <v>0</v>
      </c>
      <c r="BJ130" s="13" t="s">
        <v>116</v>
      </c>
      <c r="BK130" s="195">
        <f t="shared" si="9"/>
        <v>0</v>
      </c>
      <c r="BL130" s="13" t="s">
        <v>115</v>
      </c>
      <c r="BM130" s="193" t="s">
        <v>155</v>
      </c>
    </row>
    <row r="131" spans="2:65" s="1" customFormat="1" ht="24" customHeight="1">
      <c r="B131" s="30"/>
      <c r="C131" s="183" t="s">
        <v>156</v>
      </c>
      <c r="D131" s="183" t="s">
        <v>110</v>
      </c>
      <c r="E131" s="184" t="s">
        <v>157</v>
      </c>
      <c r="F131" s="185" t="s">
        <v>158</v>
      </c>
      <c r="G131" s="186" t="s">
        <v>113</v>
      </c>
      <c r="H131" s="187">
        <v>18</v>
      </c>
      <c r="I131" s="188"/>
      <c r="J131" s="187">
        <f t="shared" si="0"/>
        <v>0</v>
      </c>
      <c r="K131" s="185" t="s">
        <v>133</v>
      </c>
      <c r="L131" s="34"/>
      <c r="M131" s="189" t="s">
        <v>1</v>
      </c>
      <c r="N131" s="190" t="s">
        <v>39</v>
      </c>
      <c r="O131" s="62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AR131" s="193" t="s">
        <v>115</v>
      </c>
      <c r="AT131" s="193" t="s">
        <v>110</v>
      </c>
      <c r="AU131" s="193" t="s">
        <v>116</v>
      </c>
      <c r="AY131" s="13" t="s">
        <v>106</v>
      </c>
      <c r="BE131" s="194">
        <f t="shared" si="4"/>
        <v>0</v>
      </c>
      <c r="BF131" s="194">
        <f t="shared" si="5"/>
        <v>0</v>
      </c>
      <c r="BG131" s="194">
        <f t="shared" si="6"/>
        <v>0</v>
      </c>
      <c r="BH131" s="194">
        <f t="shared" si="7"/>
        <v>0</v>
      </c>
      <c r="BI131" s="194">
        <f t="shared" si="8"/>
        <v>0</v>
      </c>
      <c r="BJ131" s="13" t="s">
        <v>116</v>
      </c>
      <c r="BK131" s="195">
        <f t="shared" si="9"/>
        <v>0</v>
      </c>
      <c r="BL131" s="13" t="s">
        <v>115</v>
      </c>
      <c r="BM131" s="193" t="s">
        <v>159</v>
      </c>
    </row>
    <row r="132" spans="2:65" s="1" customFormat="1" ht="16.5" customHeight="1">
      <c r="B132" s="30"/>
      <c r="C132" s="183" t="s">
        <v>160</v>
      </c>
      <c r="D132" s="183" t="s">
        <v>110</v>
      </c>
      <c r="E132" s="184" t="s">
        <v>161</v>
      </c>
      <c r="F132" s="185" t="s">
        <v>162</v>
      </c>
      <c r="G132" s="186" t="s">
        <v>113</v>
      </c>
      <c r="H132" s="187">
        <v>8</v>
      </c>
      <c r="I132" s="188"/>
      <c r="J132" s="187">
        <f t="shared" si="0"/>
        <v>0</v>
      </c>
      <c r="K132" s="185" t="s">
        <v>133</v>
      </c>
      <c r="L132" s="34"/>
      <c r="M132" s="189" t="s">
        <v>1</v>
      </c>
      <c r="N132" s="190" t="s">
        <v>39</v>
      </c>
      <c r="O132" s="62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AR132" s="193" t="s">
        <v>115</v>
      </c>
      <c r="AT132" s="193" t="s">
        <v>110</v>
      </c>
      <c r="AU132" s="193" t="s">
        <v>116</v>
      </c>
      <c r="AY132" s="13" t="s">
        <v>106</v>
      </c>
      <c r="BE132" s="194">
        <f t="shared" si="4"/>
        <v>0</v>
      </c>
      <c r="BF132" s="194">
        <f t="shared" si="5"/>
        <v>0</v>
      </c>
      <c r="BG132" s="194">
        <f t="shared" si="6"/>
        <v>0</v>
      </c>
      <c r="BH132" s="194">
        <f t="shared" si="7"/>
        <v>0</v>
      </c>
      <c r="BI132" s="194">
        <f t="shared" si="8"/>
        <v>0</v>
      </c>
      <c r="BJ132" s="13" t="s">
        <v>116</v>
      </c>
      <c r="BK132" s="195">
        <f t="shared" si="9"/>
        <v>0</v>
      </c>
      <c r="BL132" s="13" t="s">
        <v>115</v>
      </c>
      <c r="BM132" s="193" t="s">
        <v>163</v>
      </c>
    </row>
    <row r="133" spans="2:65" s="1" customFormat="1" ht="16.5" customHeight="1">
      <c r="B133" s="30"/>
      <c r="C133" s="196" t="s">
        <v>164</v>
      </c>
      <c r="D133" s="196" t="s">
        <v>103</v>
      </c>
      <c r="E133" s="197" t="s">
        <v>165</v>
      </c>
      <c r="F133" s="198" t="s">
        <v>166</v>
      </c>
      <c r="G133" s="199" t="s">
        <v>113</v>
      </c>
      <c r="H133" s="200">
        <v>2</v>
      </c>
      <c r="I133" s="201"/>
      <c r="J133" s="200">
        <f t="shared" si="0"/>
        <v>0</v>
      </c>
      <c r="K133" s="198" t="s">
        <v>133</v>
      </c>
      <c r="L133" s="202"/>
      <c r="M133" s="203" t="s">
        <v>1</v>
      </c>
      <c r="N133" s="204" t="s">
        <v>39</v>
      </c>
      <c r="O133" s="62"/>
      <c r="P133" s="191">
        <f t="shared" si="1"/>
        <v>0</v>
      </c>
      <c r="Q133" s="191">
        <v>1.6000000000000001E-4</v>
      </c>
      <c r="R133" s="191">
        <f t="shared" si="2"/>
        <v>3.2000000000000003E-4</v>
      </c>
      <c r="S133" s="191">
        <v>0</v>
      </c>
      <c r="T133" s="192">
        <f t="shared" si="3"/>
        <v>0</v>
      </c>
      <c r="AR133" s="193" t="s">
        <v>121</v>
      </c>
      <c r="AT133" s="193" t="s">
        <v>103</v>
      </c>
      <c r="AU133" s="193" t="s">
        <v>116</v>
      </c>
      <c r="AY133" s="13" t="s">
        <v>106</v>
      </c>
      <c r="BE133" s="194">
        <f t="shared" si="4"/>
        <v>0</v>
      </c>
      <c r="BF133" s="194">
        <f t="shared" si="5"/>
        <v>0</v>
      </c>
      <c r="BG133" s="194">
        <f t="shared" si="6"/>
        <v>0</v>
      </c>
      <c r="BH133" s="194">
        <f t="shared" si="7"/>
        <v>0</v>
      </c>
      <c r="BI133" s="194">
        <f t="shared" si="8"/>
        <v>0</v>
      </c>
      <c r="BJ133" s="13" t="s">
        <v>116</v>
      </c>
      <c r="BK133" s="195">
        <f t="shared" si="9"/>
        <v>0</v>
      </c>
      <c r="BL133" s="13" t="s">
        <v>121</v>
      </c>
      <c r="BM133" s="193" t="s">
        <v>167</v>
      </c>
    </row>
    <row r="134" spans="2:65" s="1" customFormat="1" ht="16.5" customHeight="1">
      <c r="B134" s="30"/>
      <c r="C134" s="196" t="s">
        <v>168</v>
      </c>
      <c r="D134" s="196" t="s">
        <v>103</v>
      </c>
      <c r="E134" s="197" t="s">
        <v>169</v>
      </c>
      <c r="F134" s="198" t="s">
        <v>170</v>
      </c>
      <c r="G134" s="199" t="s">
        <v>113</v>
      </c>
      <c r="H134" s="200">
        <v>6</v>
      </c>
      <c r="I134" s="201"/>
      <c r="J134" s="200">
        <f t="shared" si="0"/>
        <v>0</v>
      </c>
      <c r="K134" s="198" t="s">
        <v>133</v>
      </c>
      <c r="L134" s="202"/>
      <c r="M134" s="203" t="s">
        <v>1</v>
      </c>
      <c r="N134" s="204" t="s">
        <v>39</v>
      </c>
      <c r="O134" s="62"/>
      <c r="P134" s="191">
        <f t="shared" si="1"/>
        <v>0</v>
      </c>
      <c r="Q134" s="191">
        <v>1.6000000000000001E-4</v>
      </c>
      <c r="R134" s="191">
        <f t="shared" si="2"/>
        <v>9.6000000000000013E-4</v>
      </c>
      <c r="S134" s="191">
        <v>0</v>
      </c>
      <c r="T134" s="192">
        <f t="shared" si="3"/>
        <v>0</v>
      </c>
      <c r="AR134" s="193" t="s">
        <v>121</v>
      </c>
      <c r="AT134" s="193" t="s">
        <v>103</v>
      </c>
      <c r="AU134" s="193" t="s">
        <v>116</v>
      </c>
      <c r="AY134" s="13" t="s">
        <v>106</v>
      </c>
      <c r="BE134" s="194">
        <f t="shared" si="4"/>
        <v>0</v>
      </c>
      <c r="BF134" s="194">
        <f t="shared" si="5"/>
        <v>0</v>
      </c>
      <c r="BG134" s="194">
        <f t="shared" si="6"/>
        <v>0</v>
      </c>
      <c r="BH134" s="194">
        <f t="shared" si="7"/>
        <v>0</v>
      </c>
      <c r="BI134" s="194">
        <f t="shared" si="8"/>
        <v>0</v>
      </c>
      <c r="BJ134" s="13" t="s">
        <v>116</v>
      </c>
      <c r="BK134" s="195">
        <f t="shared" si="9"/>
        <v>0</v>
      </c>
      <c r="BL134" s="13" t="s">
        <v>121</v>
      </c>
      <c r="BM134" s="193" t="s">
        <v>171</v>
      </c>
    </row>
    <row r="135" spans="2:65" s="1" customFormat="1" ht="16.5" customHeight="1">
      <c r="B135" s="30"/>
      <c r="C135" s="183" t="s">
        <v>172</v>
      </c>
      <c r="D135" s="183" t="s">
        <v>110</v>
      </c>
      <c r="E135" s="184" t="s">
        <v>173</v>
      </c>
      <c r="F135" s="185" t="s">
        <v>174</v>
      </c>
      <c r="G135" s="186" t="s">
        <v>113</v>
      </c>
      <c r="H135" s="187">
        <v>3</v>
      </c>
      <c r="I135" s="188"/>
      <c r="J135" s="187">
        <f t="shared" si="0"/>
        <v>0</v>
      </c>
      <c r="K135" s="185" t="s">
        <v>133</v>
      </c>
      <c r="L135" s="34"/>
      <c r="M135" s="189" t="s">
        <v>1</v>
      </c>
      <c r="N135" s="190" t="s">
        <v>39</v>
      </c>
      <c r="O135" s="62"/>
      <c r="P135" s="191">
        <f t="shared" si="1"/>
        <v>0</v>
      </c>
      <c r="Q135" s="191">
        <v>0</v>
      </c>
      <c r="R135" s="191">
        <f t="shared" si="2"/>
        <v>0</v>
      </c>
      <c r="S135" s="191">
        <v>0</v>
      </c>
      <c r="T135" s="192">
        <f t="shared" si="3"/>
        <v>0</v>
      </c>
      <c r="AR135" s="193" t="s">
        <v>115</v>
      </c>
      <c r="AT135" s="193" t="s">
        <v>110</v>
      </c>
      <c r="AU135" s="193" t="s">
        <v>116</v>
      </c>
      <c r="AY135" s="13" t="s">
        <v>106</v>
      </c>
      <c r="BE135" s="194">
        <f t="shared" si="4"/>
        <v>0</v>
      </c>
      <c r="BF135" s="194">
        <f t="shared" si="5"/>
        <v>0</v>
      </c>
      <c r="BG135" s="194">
        <f t="shared" si="6"/>
        <v>0</v>
      </c>
      <c r="BH135" s="194">
        <f t="shared" si="7"/>
        <v>0</v>
      </c>
      <c r="BI135" s="194">
        <f t="shared" si="8"/>
        <v>0</v>
      </c>
      <c r="BJ135" s="13" t="s">
        <v>116</v>
      </c>
      <c r="BK135" s="195">
        <f t="shared" si="9"/>
        <v>0</v>
      </c>
      <c r="BL135" s="13" t="s">
        <v>115</v>
      </c>
      <c r="BM135" s="193" t="s">
        <v>175</v>
      </c>
    </row>
    <row r="136" spans="2:65" s="1" customFormat="1" ht="16.5" customHeight="1">
      <c r="B136" s="30"/>
      <c r="C136" s="196" t="s">
        <v>176</v>
      </c>
      <c r="D136" s="196" t="s">
        <v>103</v>
      </c>
      <c r="E136" s="197" t="s">
        <v>177</v>
      </c>
      <c r="F136" s="198" t="s">
        <v>178</v>
      </c>
      <c r="G136" s="199" t="s">
        <v>113</v>
      </c>
      <c r="H136" s="200">
        <v>2</v>
      </c>
      <c r="I136" s="201"/>
      <c r="J136" s="200">
        <f t="shared" si="0"/>
        <v>0</v>
      </c>
      <c r="K136" s="198" t="s">
        <v>133</v>
      </c>
      <c r="L136" s="202"/>
      <c r="M136" s="203" t="s">
        <v>1</v>
      </c>
      <c r="N136" s="204" t="s">
        <v>39</v>
      </c>
      <c r="O136" s="62"/>
      <c r="P136" s="191">
        <f t="shared" si="1"/>
        <v>0</v>
      </c>
      <c r="Q136" s="191">
        <v>4.2000000000000002E-4</v>
      </c>
      <c r="R136" s="191">
        <f t="shared" si="2"/>
        <v>8.4000000000000003E-4</v>
      </c>
      <c r="S136" s="191">
        <v>0</v>
      </c>
      <c r="T136" s="192">
        <f t="shared" si="3"/>
        <v>0</v>
      </c>
      <c r="AR136" s="193" t="s">
        <v>121</v>
      </c>
      <c r="AT136" s="193" t="s">
        <v>103</v>
      </c>
      <c r="AU136" s="193" t="s">
        <v>116</v>
      </c>
      <c r="AY136" s="13" t="s">
        <v>106</v>
      </c>
      <c r="BE136" s="194">
        <f t="shared" si="4"/>
        <v>0</v>
      </c>
      <c r="BF136" s="194">
        <f t="shared" si="5"/>
        <v>0</v>
      </c>
      <c r="BG136" s="194">
        <f t="shared" si="6"/>
        <v>0</v>
      </c>
      <c r="BH136" s="194">
        <f t="shared" si="7"/>
        <v>0</v>
      </c>
      <c r="BI136" s="194">
        <f t="shared" si="8"/>
        <v>0</v>
      </c>
      <c r="BJ136" s="13" t="s">
        <v>116</v>
      </c>
      <c r="BK136" s="195">
        <f t="shared" si="9"/>
        <v>0</v>
      </c>
      <c r="BL136" s="13" t="s">
        <v>121</v>
      </c>
      <c r="BM136" s="193" t="s">
        <v>179</v>
      </c>
    </row>
    <row r="137" spans="2:65" s="1" customFormat="1" ht="16.5" customHeight="1">
      <c r="B137" s="30"/>
      <c r="C137" s="196" t="s">
        <v>180</v>
      </c>
      <c r="D137" s="196" t="s">
        <v>103</v>
      </c>
      <c r="E137" s="197" t="s">
        <v>181</v>
      </c>
      <c r="F137" s="198" t="s">
        <v>182</v>
      </c>
      <c r="G137" s="199" t="s">
        <v>113</v>
      </c>
      <c r="H137" s="200">
        <v>1</v>
      </c>
      <c r="I137" s="201"/>
      <c r="J137" s="200">
        <f t="shared" si="0"/>
        <v>0</v>
      </c>
      <c r="K137" s="198" t="s">
        <v>133</v>
      </c>
      <c r="L137" s="202"/>
      <c r="M137" s="203" t="s">
        <v>1</v>
      </c>
      <c r="N137" s="204" t="s">
        <v>39</v>
      </c>
      <c r="O137" s="62"/>
      <c r="P137" s="191">
        <f t="shared" si="1"/>
        <v>0</v>
      </c>
      <c r="Q137" s="191">
        <v>4.2000000000000002E-4</v>
      </c>
      <c r="R137" s="191">
        <f t="shared" si="2"/>
        <v>4.2000000000000002E-4</v>
      </c>
      <c r="S137" s="191">
        <v>0</v>
      </c>
      <c r="T137" s="192">
        <f t="shared" si="3"/>
        <v>0</v>
      </c>
      <c r="AR137" s="193" t="s">
        <v>121</v>
      </c>
      <c r="AT137" s="193" t="s">
        <v>103</v>
      </c>
      <c r="AU137" s="193" t="s">
        <v>116</v>
      </c>
      <c r="AY137" s="13" t="s">
        <v>106</v>
      </c>
      <c r="BE137" s="194">
        <f t="shared" si="4"/>
        <v>0</v>
      </c>
      <c r="BF137" s="194">
        <f t="shared" si="5"/>
        <v>0</v>
      </c>
      <c r="BG137" s="194">
        <f t="shared" si="6"/>
        <v>0</v>
      </c>
      <c r="BH137" s="194">
        <f t="shared" si="7"/>
        <v>0</v>
      </c>
      <c r="BI137" s="194">
        <f t="shared" si="8"/>
        <v>0</v>
      </c>
      <c r="BJ137" s="13" t="s">
        <v>116</v>
      </c>
      <c r="BK137" s="195">
        <f t="shared" si="9"/>
        <v>0</v>
      </c>
      <c r="BL137" s="13" t="s">
        <v>121</v>
      </c>
      <c r="BM137" s="193" t="s">
        <v>183</v>
      </c>
    </row>
    <row r="138" spans="2:65" s="1" customFormat="1" ht="16.5" customHeight="1">
      <c r="B138" s="30"/>
      <c r="C138" s="183" t="s">
        <v>184</v>
      </c>
      <c r="D138" s="183" t="s">
        <v>110</v>
      </c>
      <c r="E138" s="184" t="s">
        <v>185</v>
      </c>
      <c r="F138" s="185" t="s">
        <v>186</v>
      </c>
      <c r="G138" s="186" t="s">
        <v>113</v>
      </c>
      <c r="H138" s="187">
        <v>3</v>
      </c>
      <c r="I138" s="188"/>
      <c r="J138" s="187">
        <f t="shared" si="0"/>
        <v>0</v>
      </c>
      <c r="K138" s="185" t="s">
        <v>133</v>
      </c>
      <c r="L138" s="34"/>
      <c r="M138" s="189" t="s">
        <v>1</v>
      </c>
      <c r="N138" s="190" t="s">
        <v>39</v>
      </c>
      <c r="O138" s="62"/>
      <c r="P138" s="191">
        <f t="shared" si="1"/>
        <v>0</v>
      </c>
      <c r="Q138" s="191">
        <v>0</v>
      </c>
      <c r="R138" s="191">
        <f t="shared" si="2"/>
        <v>0</v>
      </c>
      <c r="S138" s="191">
        <v>0</v>
      </c>
      <c r="T138" s="192">
        <f t="shared" si="3"/>
        <v>0</v>
      </c>
      <c r="AR138" s="193" t="s">
        <v>115</v>
      </c>
      <c r="AT138" s="193" t="s">
        <v>110</v>
      </c>
      <c r="AU138" s="193" t="s">
        <v>116</v>
      </c>
      <c r="AY138" s="13" t="s">
        <v>106</v>
      </c>
      <c r="BE138" s="194">
        <f t="shared" si="4"/>
        <v>0</v>
      </c>
      <c r="BF138" s="194">
        <f t="shared" si="5"/>
        <v>0</v>
      </c>
      <c r="BG138" s="194">
        <f t="shared" si="6"/>
        <v>0</v>
      </c>
      <c r="BH138" s="194">
        <f t="shared" si="7"/>
        <v>0</v>
      </c>
      <c r="BI138" s="194">
        <f t="shared" si="8"/>
        <v>0</v>
      </c>
      <c r="BJ138" s="13" t="s">
        <v>116</v>
      </c>
      <c r="BK138" s="195">
        <f t="shared" si="9"/>
        <v>0</v>
      </c>
      <c r="BL138" s="13" t="s">
        <v>115</v>
      </c>
      <c r="BM138" s="193" t="s">
        <v>187</v>
      </c>
    </row>
    <row r="139" spans="2:65" s="1" customFormat="1" ht="16.5" customHeight="1">
      <c r="B139" s="30"/>
      <c r="C139" s="196" t="s">
        <v>188</v>
      </c>
      <c r="D139" s="196" t="s">
        <v>103</v>
      </c>
      <c r="E139" s="197" t="s">
        <v>189</v>
      </c>
      <c r="F139" s="198" t="s">
        <v>190</v>
      </c>
      <c r="G139" s="199" t="s">
        <v>113</v>
      </c>
      <c r="H139" s="200">
        <v>3</v>
      </c>
      <c r="I139" s="201"/>
      <c r="J139" s="200">
        <f t="shared" si="0"/>
        <v>0</v>
      </c>
      <c r="K139" s="198" t="s">
        <v>133</v>
      </c>
      <c r="L139" s="202"/>
      <c r="M139" s="203" t="s">
        <v>1</v>
      </c>
      <c r="N139" s="204" t="s">
        <v>39</v>
      </c>
      <c r="O139" s="62"/>
      <c r="P139" s="191">
        <f t="shared" si="1"/>
        <v>0</v>
      </c>
      <c r="Q139" s="191">
        <v>3.5E-4</v>
      </c>
      <c r="R139" s="191">
        <f t="shared" si="2"/>
        <v>1.0499999999999999E-3</v>
      </c>
      <c r="S139" s="191">
        <v>0</v>
      </c>
      <c r="T139" s="192">
        <f t="shared" si="3"/>
        <v>0</v>
      </c>
      <c r="AR139" s="193" t="s">
        <v>121</v>
      </c>
      <c r="AT139" s="193" t="s">
        <v>103</v>
      </c>
      <c r="AU139" s="193" t="s">
        <v>116</v>
      </c>
      <c r="AY139" s="13" t="s">
        <v>106</v>
      </c>
      <c r="BE139" s="194">
        <f t="shared" si="4"/>
        <v>0</v>
      </c>
      <c r="BF139" s="194">
        <f t="shared" si="5"/>
        <v>0</v>
      </c>
      <c r="BG139" s="194">
        <f t="shared" si="6"/>
        <v>0</v>
      </c>
      <c r="BH139" s="194">
        <f t="shared" si="7"/>
        <v>0</v>
      </c>
      <c r="BI139" s="194">
        <f t="shared" si="8"/>
        <v>0</v>
      </c>
      <c r="BJ139" s="13" t="s">
        <v>116</v>
      </c>
      <c r="BK139" s="195">
        <f t="shared" si="9"/>
        <v>0</v>
      </c>
      <c r="BL139" s="13" t="s">
        <v>121</v>
      </c>
      <c r="BM139" s="193" t="s">
        <v>191</v>
      </c>
    </row>
    <row r="140" spans="2:65" s="1" customFormat="1" ht="24" customHeight="1">
      <c r="B140" s="30"/>
      <c r="C140" s="183" t="s">
        <v>192</v>
      </c>
      <c r="D140" s="183" t="s">
        <v>110</v>
      </c>
      <c r="E140" s="184" t="s">
        <v>193</v>
      </c>
      <c r="F140" s="185" t="s">
        <v>194</v>
      </c>
      <c r="G140" s="186" t="s">
        <v>113</v>
      </c>
      <c r="H140" s="187">
        <v>1</v>
      </c>
      <c r="I140" s="188"/>
      <c r="J140" s="187">
        <f t="shared" si="0"/>
        <v>0</v>
      </c>
      <c r="K140" s="185" t="s">
        <v>133</v>
      </c>
      <c r="L140" s="34"/>
      <c r="M140" s="189" t="s">
        <v>1</v>
      </c>
      <c r="N140" s="190" t="s">
        <v>39</v>
      </c>
      <c r="O140" s="62"/>
      <c r="P140" s="191">
        <f t="shared" si="1"/>
        <v>0</v>
      </c>
      <c r="Q140" s="191">
        <v>0</v>
      </c>
      <c r="R140" s="191">
        <f t="shared" si="2"/>
        <v>0</v>
      </c>
      <c r="S140" s="191">
        <v>0</v>
      </c>
      <c r="T140" s="192">
        <f t="shared" si="3"/>
        <v>0</v>
      </c>
      <c r="AR140" s="193" t="s">
        <v>115</v>
      </c>
      <c r="AT140" s="193" t="s">
        <v>110</v>
      </c>
      <c r="AU140" s="193" t="s">
        <v>116</v>
      </c>
      <c r="AY140" s="13" t="s">
        <v>106</v>
      </c>
      <c r="BE140" s="194">
        <f t="shared" si="4"/>
        <v>0</v>
      </c>
      <c r="BF140" s="194">
        <f t="shared" si="5"/>
        <v>0</v>
      </c>
      <c r="BG140" s="194">
        <f t="shared" si="6"/>
        <v>0</v>
      </c>
      <c r="BH140" s="194">
        <f t="shared" si="7"/>
        <v>0</v>
      </c>
      <c r="BI140" s="194">
        <f t="shared" si="8"/>
        <v>0</v>
      </c>
      <c r="BJ140" s="13" t="s">
        <v>116</v>
      </c>
      <c r="BK140" s="195">
        <f t="shared" si="9"/>
        <v>0</v>
      </c>
      <c r="BL140" s="13" t="s">
        <v>115</v>
      </c>
      <c r="BM140" s="193" t="s">
        <v>195</v>
      </c>
    </row>
    <row r="141" spans="2:65" s="1" customFormat="1" ht="16.5" customHeight="1">
      <c r="B141" s="30"/>
      <c r="C141" s="196" t="s">
        <v>196</v>
      </c>
      <c r="D141" s="196" t="s">
        <v>103</v>
      </c>
      <c r="E141" s="197" t="s">
        <v>197</v>
      </c>
      <c r="F141" s="198" t="s">
        <v>198</v>
      </c>
      <c r="G141" s="199" t="s">
        <v>113</v>
      </c>
      <c r="H141" s="200">
        <v>1</v>
      </c>
      <c r="I141" s="201"/>
      <c r="J141" s="200">
        <f t="shared" si="0"/>
        <v>0</v>
      </c>
      <c r="K141" s="198" t="s">
        <v>133</v>
      </c>
      <c r="L141" s="202"/>
      <c r="M141" s="203" t="s">
        <v>1</v>
      </c>
      <c r="N141" s="204" t="s">
        <v>39</v>
      </c>
      <c r="O141" s="62"/>
      <c r="P141" s="191">
        <f t="shared" si="1"/>
        <v>0</v>
      </c>
      <c r="Q141" s="191">
        <v>1.2600000000000001E-3</v>
      </c>
      <c r="R141" s="191">
        <f t="shared" si="2"/>
        <v>1.2600000000000001E-3</v>
      </c>
      <c r="S141" s="191">
        <v>0</v>
      </c>
      <c r="T141" s="192">
        <f t="shared" si="3"/>
        <v>0</v>
      </c>
      <c r="AR141" s="193" t="s">
        <v>121</v>
      </c>
      <c r="AT141" s="193" t="s">
        <v>103</v>
      </c>
      <c r="AU141" s="193" t="s">
        <v>116</v>
      </c>
      <c r="AY141" s="13" t="s">
        <v>106</v>
      </c>
      <c r="BE141" s="194">
        <f t="shared" si="4"/>
        <v>0</v>
      </c>
      <c r="BF141" s="194">
        <f t="shared" si="5"/>
        <v>0</v>
      </c>
      <c r="BG141" s="194">
        <f t="shared" si="6"/>
        <v>0</v>
      </c>
      <c r="BH141" s="194">
        <f t="shared" si="7"/>
        <v>0</v>
      </c>
      <c r="BI141" s="194">
        <f t="shared" si="8"/>
        <v>0</v>
      </c>
      <c r="BJ141" s="13" t="s">
        <v>116</v>
      </c>
      <c r="BK141" s="195">
        <f t="shared" si="9"/>
        <v>0</v>
      </c>
      <c r="BL141" s="13" t="s">
        <v>121</v>
      </c>
      <c r="BM141" s="193" t="s">
        <v>199</v>
      </c>
    </row>
    <row r="142" spans="2:65" s="1" customFormat="1" ht="24" customHeight="1">
      <c r="B142" s="30"/>
      <c r="C142" s="183" t="s">
        <v>200</v>
      </c>
      <c r="D142" s="183" t="s">
        <v>110</v>
      </c>
      <c r="E142" s="184" t="s">
        <v>201</v>
      </c>
      <c r="F142" s="185" t="s">
        <v>202</v>
      </c>
      <c r="G142" s="186" t="s">
        <v>113</v>
      </c>
      <c r="H142" s="187">
        <v>7</v>
      </c>
      <c r="I142" s="188"/>
      <c r="J142" s="187">
        <f t="shared" si="0"/>
        <v>0</v>
      </c>
      <c r="K142" s="185" t="s">
        <v>114</v>
      </c>
      <c r="L142" s="34"/>
      <c r="M142" s="189" t="s">
        <v>1</v>
      </c>
      <c r="N142" s="190" t="s">
        <v>39</v>
      </c>
      <c r="O142" s="62"/>
      <c r="P142" s="191">
        <f t="shared" si="1"/>
        <v>0</v>
      </c>
      <c r="Q142" s="191">
        <v>0</v>
      </c>
      <c r="R142" s="191">
        <f t="shared" si="2"/>
        <v>0</v>
      </c>
      <c r="S142" s="191">
        <v>0</v>
      </c>
      <c r="T142" s="192">
        <f t="shared" si="3"/>
        <v>0</v>
      </c>
      <c r="AR142" s="193" t="s">
        <v>115</v>
      </c>
      <c r="AT142" s="193" t="s">
        <v>110</v>
      </c>
      <c r="AU142" s="193" t="s">
        <v>116</v>
      </c>
      <c r="AY142" s="13" t="s">
        <v>106</v>
      </c>
      <c r="BE142" s="194">
        <f t="shared" si="4"/>
        <v>0</v>
      </c>
      <c r="BF142" s="194">
        <f t="shared" si="5"/>
        <v>0</v>
      </c>
      <c r="BG142" s="194">
        <f t="shared" si="6"/>
        <v>0</v>
      </c>
      <c r="BH142" s="194">
        <f t="shared" si="7"/>
        <v>0</v>
      </c>
      <c r="BI142" s="194">
        <f t="shared" si="8"/>
        <v>0</v>
      </c>
      <c r="BJ142" s="13" t="s">
        <v>116</v>
      </c>
      <c r="BK142" s="195">
        <f t="shared" si="9"/>
        <v>0</v>
      </c>
      <c r="BL142" s="13" t="s">
        <v>115</v>
      </c>
      <c r="BM142" s="193" t="s">
        <v>203</v>
      </c>
    </row>
    <row r="143" spans="2:65" s="1" customFormat="1" ht="24" customHeight="1">
      <c r="B143" s="30"/>
      <c r="C143" s="183" t="s">
        <v>204</v>
      </c>
      <c r="D143" s="183" t="s">
        <v>110</v>
      </c>
      <c r="E143" s="184" t="s">
        <v>205</v>
      </c>
      <c r="F143" s="185" t="s">
        <v>206</v>
      </c>
      <c r="G143" s="186" t="s">
        <v>113</v>
      </c>
      <c r="H143" s="187">
        <v>4</v>
      </c>
      <c r="I143" s="188"/>
      <c r="J143" s="187">
        <f t="shared" si="0"/>
        <v>0</v>
      </c>
      <c r="K143" s="185" t="s">
        <v>114</v>
      </c>
      <c r="L143" s="34"/>
      <c r="M143" s="189" t="s">
        <v>1</v>
      </c>
      <c r="N143" s="190" t="s">
        <v>39</v>
      </c>
      <c r="O143" s="62"/>
      <c r="P143" s="191">
        <f t="shared" si="1"/>
        <v>0</v>
      </c>
      <c r="Q143" s="191">
        <v>0</v>
      </c>
      <c r="R143" s="191">
        <f t="shared" si="2"/>
        <v>0</v>
      </c>
      <c r="S143" s="191">
        <v>0</v>
      </c>
      <c r="T143" s="192">
        <f t="shared" si="3"/>
        <v>0</v>
      </c>
      <c r="AR143" s="193" t="s">
        <v>115</v>
      </c>
      <c r="AT143" s="193" t="s">
        <v>110</v>
      </c>
      <c r="AU143" s="193" t="s">
        <v>116</v>
      </c>
      <c r="AY143" s="13" t="s">
        <v>106</v>
      </c>
      <c r="BE143" s="194">
        <f t="shared" si="4"/>
        <v>0</v>
      </c>
      <c r="BF143" s="194">
        <f t="shared" si="5"/>
        <v>0</v>
      </c>
      <c r="BG143" s="194">
        <f t="shared" si="6"/>
        <v>0</v>
      </c>
      <c r="BH143" s="194">
        <f t="shared" si="7"/>
        <v>0</v>
      </c>
      <c r="BI143" s="194">
        <f t="shared" si="8"/>
        <v>0</v>
      </c>
      <c r="BJ143" s="13" t="s">
        <v>116</v>
      </c>
      <c r="BK143" s="195">
        <f t="shared" si="9"/>
        <v>0</v>
      </c>
      <c r="BL143" s="13" t="s">
        <v>115</v>
      </c>
      <c r="BM143" s="193" t="s">
        <v>207</v>
      </c>
    </row>
    <row r="144" spans="2:65" s="1" customFormat="1" ht="16.5" customHeight="1">
      <c r="B144" s="30"/>
      <c r="C144" s="183" t="s">
        <v>208</v>
      </c>
      <c r="D144" s="183" t="s">
        <v>110</v>
      </c>
      <c r="E144" s="184" t="s">
        <v>209</v>
      </c>
      <c r="F144" s="185" t="s">
        <v>210</v>
      </c>
      <c r="G144" s="186" t="s">
        <v>113</v>
      </c>
      <c r="H144" s="187">
        <v>10</v>
      </c>
      <c r="I144" s="188"/>
      <c r="J144" s="187">
        <f t="shared" si="0"/>
        <v>0</v>
      </c>
      <c r="K144" s="185" t="s">
        <v>1</v>
      </c>
      <c r="L144" s="34"/>
      <c r="M144" s="189" t="s">
        <v>1</v>
      </c>
      <c r="N144" s="190" t="s">
        <v>39</v>
      </c>
      <c r="O144" s="62"/>
      <c r="P144" s="191">
        <f t="shared" si="1"/>
        <v>0</v>
      </c>
      <c r="Q144" s="191">
        <v>0</v>
      </c>
      <c r="R144" s="191">
        <f t="shared" si="2"/>
        <v>0</v>
      </c>
      <c r="S144" s="191">
        <v>0</v>
      </c>
      <c r="T144" s="192">
        <f t="shared" si="3"/>
        <v>0</v>
      </c>
      <c r="AR144" s="193" t="s">
        <v>115</v>
      </c>
      <c r="AT144" s="193" t="s">
        <v>110</v>
      </c>
      <c r="AU144" s="193" t="s">
        <v>116</v>
      </c>
      <c r="AY144" s="13" t="s">
        <v>106</v>
      </c>
      <c r="BE144" s="194">
        <f t="shared" si="4"/>
        <v>0</v>
      </c>
      <c r="BF144" s="194">
        <f t="shared" si="5"/>
        <v>0</v>
      </c>
      <c r="BG144" s="194">
        <f t="shared" si="6"/>
        <v>0</v>
      </c>
      <c r="BH144" s="194">
        <f t="shared" si="7"/>
        <v>0</v>
      </c>
      <c r="BI144" s="194">
        <f t="shared" si="8"/>
        <v>0</v>
      </c>
      <c r="BJ144" s="13" t="s">
        <v>116</v>
      </c>
      <c r="BK144" s="195">
        <f t="shared" si="9"/>
        <v>0</v>
      </c>
      <c r="BL144" s="13" t="s">
        <v>115</v>
      </c>
      <c r="BM144" s="193" t="s">
        <v>211</v>
      </c>
    </row>
    <row r="145" spans="2:65" s="1" customFormat="1" ht="24" customHeight="1">
      <c r="B145" s="30"/>
      <c r="C145" s="183" t="s">
        <v>212</v>
      </c>
      <c r="D145" s="183" t="s">
        <v>110</v>
      </c>
      <c r="E145" s="184" t="s">
        <v>213</v>
      </c>
      <c r="F145" s="185" t="s">
        <v>214</v>
      </c>
      <c r="G145" s="186" t="s">
        <v>215</v>
      </c>
      <c r="H145" s="187">
        <v>126</v>
      </c>
      <c r="I145" s="188"/>
      <c r="J145" s="187">
        <f t="shared" si="0"/>
        <v>0</v>
      </c>
      <c r="K145" s="185" t="s">
        <v>133</v>
      </c>
      <c r="L145" s="34"/>
      <c r="M145" s="189" t="s">
        <v>1</v>
      </c>
      <c r="N145" s="190" t="s">
        <v>39</v>
      </c>
      <c r="O145" s="62"/>
      <c r="P145" s="191">
        <f t="shared" si="1"/>
        <v>0</v>
      </c>
      <c r="Q145" s="191">
        <v>0</v>
      </c>
      <c r="R145" s="191">
        <f t="shared" si="2"/>
        <v>0</v>
      </c>
      <c r="S145" s="191">
        <v>0</v>
      </c>
      <c r="T145" s="192">
        <f t="shared" si="3"/>
        <v>0</v>
      </c>
      <c r="AR145" s="193" t="s">
        <v>115</v>
      </c>
      <c r="AT145" s="193" t="s">
        <v>110</v>
      </c>
      <c r="AU145" s="193" t="s">
        <v>116</v>
      </c>
      <c r="AY145" s="13" t="s">
        <v>106</v>
      </c>
      <c r="BE145" s="194">
        <f t="shared" si="4"/>
        <v>0</v>
      </c>
      <c r="BF145" s="194">
        <f t="shared" si="5"/>
        <v>0</v>
      </c>
      <c r="BG145" s="194">
        <f t="shared" si="6"/>
        <v>0</v>
      </c>
      <c r="BH145" s="194">
        <f t="shared" si="7"/>
        <v>0</v>
      </c>
      <c r="BI145" s="194">
        <f t="shared" si="8"/>
        <v>0</v>
      </c>
      <c r="BJ145" s="13" t="s">
        <v>116</v>
      </c>
      <c r="BK145" s="195">
        <f t="shared" si="9"/>
        <v>0</v>
      </c>
      <c r="BL145" s="13" t="s">
        <v>115</v>
      </c>
      <c r="BM145" s="193" t="s">
        <v>216</v>
      </c>
    </row>
    <row r="146" spans="2:65" s="1" customFormat="1" ht="16.5" customHeight="1">
      <c r="B146" s="30"/>
      <c r="C146" s="196" t="s">
        <v>217</v>
      </c>
      <c r="D146" s="196" t="s">
        <v>103</v>
      </c>
      <c r="E146" s="197" t="s">
        <v>218</v>
      </c>
      <c r="F146" s="198" t="s">
        <v>219</v>
      </c>
      <c r="G146" s="199" t="s">
        <v>215</v>
      </c>
      <c r="H146" s="200">
        <v>126</v>
      </c>
      <c r="I146" s="201"/>
      <c r="J146" s="200">
        <f t="shared" si="0"/>
        <v>0</v>
      </c>
      <c r="K146" s="198" t="s">
        <v>133</v>
      </c>
      <c r="L146" s="202"/>
      <c r="M146" s="203" t="s">
        <v>1</v>
      </c>
      <c r="N146" s="204" t="s">
        <v>39</v>
      </c>
      <c r="O146" s="62"/>
      <c r="P146" s="191">
        <f t="shared" si="1"/>
        <v>0</v>
      </c>
      <c r="Q146" s="191">
        <v>1.3999999999999999E-4</v>
      </c>
      <c r="R146" s="191">
        <f t="shared" si="2"/>
        <v>1.7639999999999999E-2</v>
      </c>
      <c r="S146" s="191">
        <v>0</v>
      </c>
      <c r="T146" s="192">
        <f t="shared" si="3"/>
        <v>0</v>
      </c>
      <c r="AR146" s="193" t="s">
        <v>121</v>
      </c>
      <c r="AT146" s="193" t="s">
        <v>103</v>
      </c>
      <c r="AU146" s="193" t="s">
        <v>116</v>
      </c>
      <c r="AY146" s="13" t="s">
        <v>106</v>
      </c>
      <c r="BE146" s="194">
        <f t="shared" si="4"/>
        <v>0</v>
      </c>
      <c r="BF146" s="194">
        <f t="shared" si="5"/>
        <v>0</v>
      </c>
      <c r="BG146" s="194">
        <f t="shared" si="6"/>
        <v>0</v>
      </c>
      <c r="BH146" s="194">
        <f t="shared" si="7"/>
        <v>0</v>
      </c>
      <c r="BI146" s="194">
        <f t="shared" si="8"/>
        <v>0</v>
      </c>
      <c r="BJ146" s="13" t="s">
        <v>116</v>
      </c>
      <c r="BK146" s="195">
        <f t="shared" si="9"/>
        <v>0</v>
      </c>
      <c r="BL146" s="13" t="s">
        <v>121</v>
      </c>
      <c r="BM146" s="193" t="s">
        <v>220</v>
      </c>
    </row>
    <row r="147" spans="2:65" s="1" customFormat="1" ht="24" customHeight="1">
      <c r="B147" s="30"/>
      <c r="C147" s="183" t="s">
        <v>221</v>
      </c>
      <c r="D147" s="183" t="s">
        <v>110</v>
      </c>
      <c r="E147" s="184" t="s">
        <v>222</v>
      </c>
      <c r="F147" s="185" t="s">
        <v>223</v>
      </c>
      <c r="G147" s="186" t="s">
        <v>215</v>
      </c>
      <c r="H147" s="187">
        <v>228</v>
      </c>
      <c r="I147" s="188"/>
      <c r="J147" s="187">
        <f t="shared" si="0"/>
        <v>0</v>
      </c>
      <c r="K147" s="185" t="s">
        <v>133</v>
      </c>
      <c r="L147" s="34"/>
      <c r="M147" s="189" t="s">
        <v>1</v>
      </c>
      <c r="N147" s="190" t="s">
        <v>39</v>
      </c>
      <c r="O147" s="62"/>
      <c r="P147" s="191">
        <f t="shared" si="1"/>
        <v>0</v>
      </c>
      <c r="Q147" s="191">
        <v>0</v>
      </c>
      <c r="R147" s="191">
        <f t="shared" si="2"/>
        <v>0</v>
      </c>
      <c r="S147" s="191">
        <v>0</v>
      </c>
      <c r="T147" s="192">
        <f t="shared" si="3"/>
        <v>0</v>
      </c>
      <c r="AR147" s="193" t="s">
        <v>115</v>
      </c>
      <c r="AT147" s="193" t="s">
        <v>110</v>
      </c>
      <c r="AU147" s="193" t="s">
        <v>116</v>
      </c>
      <c r="AY147" s="13" t="s">
        <v>106</v>
      </c>
      <c r="BE147" s="194">
        <f t="shared" si="4"/>
        <v>0</v>
      </c>
      <c r="BF147" s="194">
        <f t="shared" si="5"/>
        <v>0</v>
      </c>
      <c r="BG147" s="194">
        <f t="shared" si="6"/>
        <v>0</v>
      </c>
      <c r="BH147" s="194">
        <f t="shared" si="7"/>
        <v>0</v>
      </c>
      <c r="BI147" s="194">
        <f t="shared" si="8"/>
        <v>0</v>
      </c>
      <c r="BJ147" s="13" t="s">
        <v>116</v>
      </c>
      <c r="BK147" s="195">
        <f t="shared" si="9"/>
        <v>0</v>
      </c>
      <c r="BL147" s="13" t="s">
        <v>115</v>
      </c>
      <c r="BM147" s="193" t="s">
        <v>224</v>
      </c>
    </row>
    <row r="148" spans="2:65" s="1" customFormat="1" ht="16.5" customHeight="1">
      <c r="B148" s="30"/>
      <c r="C148" s="196" t="s">
        <v>225</v>
      </c>
      <c r="D148" s="196" t="s">
        <v>103</v>
      </c>
      <c r="E148" s="197" t="s">
        <v>226</v>
      </c>
      <c r="F148" s="198" t="s">
        <v>227</v>
      </c>
      <c r="G148" s="199" t="s">
        <v>215</v>
      </c>
      <c r="H148" s="200">
        <v>228</v>
      </c>
      <c r="I148" s="201"/>
      <c r="J148" s="200">
        <f t="shared" si="0"/>
        <v>0</v>
      </c>
      <c r="K148" s="198" t="s">
        <v>114</v>
      </c>
      <c r="L148" s="202"/>
      <c r="M148" s="203" t="s">
        <v>1</v>
      </c>
      <c r="N148" s="204" t="s">
        <v>39</v>
      </c>
      <c r="O148" s="62"/>
      <c r="P148" s="191">
        <f t="shared" si="1"/>
        <v>0</v>
      </c>
      <c r="Q148" s="191">
        <v>1.9000000000000001E-4</v>
      </c>
      <c r="R148" s="191">
        <f t="shared" si="2"/>
        <v>4.3320000000000004E-2</v>
      </c>
      <c r="S148" s="191">
        <v>0</v>
      </c>
      <c r="T148" s="192">
        <f t="shared" si="3"/>
        <v>0</v>
      </c>
      <c r="AR148" s="193" t="s">
        <v>121</v>
      </c>
      <c r="AT148" s="193" t="s">
        <v>103</v>
      </c>
      <c r="AU148" s="193" t="s">
        <v>116</v>
      </c>
      <c r="AY148" s="13" t="s">
        <v>106</v>
      </c>
      <c r="BE148" s="194">
        <f t="shared" si="4"/>
        <v>0</v>
      </c>
      <c r="BF148" s="194">
        <f t="shared" si="5"/>
        <v>0</v>
      </c>
      <c r="BG148" s="194">
        <f t="shared" si="6"/>
        <v>0</v>
      </c>
      <c r="BH148" s="194">
        <f t="shared" si="7"/>
        <v>0</v>
      </c>
      <c r="BI148" s="194">
        <f t="shared" si="8"/>
        <v>0</v>
      </c>
      <c r="BJ148" s="13" t="s">
        <v>116</v>
      </c>
      <c r="BK148" s="195">
        <f t="shared" si="9"/>
        <v>0</v>
      </c>
      <c r="BL148" s="13" t="s">
        <v>121</v>
      </c>
      <c r="BM148" s="193" t="s">
        <v>228</v>
      </c>
    </row>
    <row r="149" spans="2:65" s="1" customFormat="1" ht="24" customHeight="1">
      <c r="B149" s="30"/>
      <c r="C149" s="183" t="s">
        <v>229</v>
      </c>
      <c r="D149" s="183" t="s">
        <v>110</v>
      </c>
      <c r="E149" s="184" t="s">
        <v>230</v>
      </c>
      <c r="F149" s="185" t="s">
        <v>231</v>
      </c>
      <c r="G149" s="186" t="s">
        <v>215</v>
      </c>
      <c r="H149" s="187">
        <v>25</v>
      </c>
      <c r="I149" s="188"/>
      <c r="J149" s="187">
        <f t="shared" si="0"/>
        <v>0</v>
      </c>
      <c r="K149" s="185" t="s">
        <v>114</v>
      </c>
      <c r="L149" s="34"/>
      <c r="M149" s="189" t="s">
        <v>1</v>
      </c>
      <c r="N149" s="190" t="s">
        <v>39</v>
      </c>
      <c r="O149" s="62"/>
      <c r="P149" s="191">
        <f t="shared" si="1"/>
        <v>0</v>
      </c>
      <c r="Q149" s="191">
        <v>0</v>
      </c>
      <c r="R149" s="191">
        <f t="shared" si="2"/>
        <v>0</v>
      </c>
      <c r="S149" s="191">
        <v>0</v>
      </c>
      <c r="T149" s="192">
        <f t="shared" si="3"/>
        <v>0</v>
      </c>
      <c r="AR149" s="193" t="s">
        <v>115</v>
      </c>
      <c r="AT149" s="193" t="s">
        <v>110</v>
      </c>
      <c r="AU149" s="193" t="s">
        <v>116</v>
      </c>
      <c r="AY149" s="13" t="s">
        <v>106</v>
      </c>
      <c r="BE149" s="194">
        <f t="shared" si="4"/>
        <v>0</v>
      </c>
      <c r="BF149" s="194">
        <f t="shared" si="5"/>
        <v>0</v>
      </c>
      <c r="BG149" s="194">
        <f t="shared" si="6"/>
        <v>0</v>
      </c>
      <c r="BH149" s="194">
        <f t="shared" si="7"/>
        <v>0</v>
      </c>
      <c r="BI149" s="194">
        <f t="shared" si="8"/>
        <v>0</v>
      </c>
      <c r="BJ149" s="13" t="s">
        <v>116</v>
      </c>
      <c r="BK149" s="195">
        <f t="shared" si="9"/>
        <v>0</v>
      </c>
      <c r="BL149" s="13" t="s">
        <v>115</v>
      </c>
      <c r="BM149" s="193" t="s">
        <v>232</v>
      </c>
    </row>
    <row r="150" spans="2:65" s="1" customFormat="1" ht="16.5" customHeight="1">
      <c r="B150" s="30"/>
      <c r="C150" s="196" t="s">
        <v>233</v>
      </c>
      <c r="D150" s="196" t="s">
        <v>103</v>
      </c>
      <c r="E150" s="197" t="s">
        <v>234</v>
      </c>
      <c r="F150" s="198" t="s">
        <v>235</v>
      </c>
      <c r="G150" s="199" t="s">
        <v>215</v>
      </c>
      <c r="H150" s="200">
        <v>25</v>
      </c>
      <c r="I150" s="201"/>
      <c r="J150" s="200">
        <f t="shared" si="0"/>
        <v>0</v>
      </c>
      <c r="K150" s="198" t="s">
        <v>114</v>
      </c>
      <c r="L150" s="202"/>
      <c r="M150" s="203" t="s">
        <v>1</v>
      </c>
      <c r="N150" s="204" t="s">
        <v>39</v>
      </c>
      <c r="O150" s="62"/>
      <c r="P150" s="191">
        <f t="shared" si="1"/>
        <v>0</v>
      </c>
      <c r="Q150" s="191">
        <v>3.8000000000000002E-4</v>
      </c>
      <c r="R150" s="191">
        <f t="shared" si="2"/>
        <v>9.4999999999999998E-3</v>
      </c>
      <c r="S150" s="191">
        <v>0</v>
      </c>
      <c r="T150" s="192">
        <f t="shared" si="3"/>
        <v>0</v>
      </c>
      <c r="AR150" s="193" t="s">
        <v>121</v>
      </c>
      <c r="AT150" s="193" t="s">
        <v>103</v>
      </c>
      <c r="AU150" s="193" t="s">
        <v>116</v>
      </c>
      <c r="AY150" s="13" t="s">
        <v>106</v>
      </c>
      <c r="BE150" s="194">
        <f t="shared" si="4"/>
        <v>0</v>
      </c>
      <c r="BF150" s="194">
        <f t="shared" si="5"/>
        <v>0</v>
      </c>
      <c r="BG150" s="194">
        <f t="shared" si="6"/>
        <v>0</v>
      </c>
      <c r="BH150" s="194">
        <f t="shared" si="7"/>
        <v>0</v>
      </c>
      <c r="BI150" s="194">
        <f t="shared" si="8"/>
        <v>0</v>
      </c>
      <c r="BJ150" s="13" t="s">
        <v>116</v>
      </c>
      <c r="BK150" s="195">
        <f t="shared" si="9"/>
        <v>0</v>
      </c>
      <c r="BL150" s="13" t="s">
        <v>121</v>
      </c>
      <c r="BM150" s="193" t="s">
        <v>236</v>
      </c>
    </row>
    <row r="151" spans="2:65" s="1" customFormat="1" ht="24" customHeight="1">
      <c r="B151" s="30"/>
      <c r="C151" s="183" t="s">
        <v>237</v>
      </c>
      <c r="D151" s="183" t="s">
        <v>110</v>
      </c>
      <c r="E151" s="184" t="s">
        <v>238</v>
      </c>
      <c r="F151" s="185" t="s">
        <v>239</v>
      </c>
      <c r="G151" s="186" t="s">
        <v>215</v>
      </c>
      <c r="H151" s="187">
        <v>32</v>
      </c>
      <c r="I151" s="188"/>
      <c r="J151" s="187">
        <f t="shared" si="0"/>
        <v>0</v>
      </c>
      <c r="K151" s="185" t="s">
        <v>114</v>
      </c>
      <c r="L151" s="34"/>
      <c r="M151" s="189" t="s">
        <v>1</v>
      </c>
      <c r="N151" s="190" t="s">
        <v>39</v>
      </c>
      <c r="O151" s="62"/>
      <c r="P151" s="191">
        <f t="shared" si="1"/>
        <v>0</v>
      </c>
      <c r="Q151" s="191">
        <v>0</v>
      </c>
      <c r="R151" s="191">
        <f t="shared" si="2"/>
        <v>0</v>
      </c>
      <c r="S151" s="191">
        <v>0</v>
      </c>
      <c r="T151" s="192">
        <f t="shared" si="3"/>
        <v>0</v>
      </c>
      <c r="AR151" s="193" t="s">
        <v>115</v>
      </c>
      <c r="AT151" s="193" t="s">
        <v>110</v>
      </c>
      <c r="AU151" s="193" t="s">
        <v>116</v>
      </c>
      <c r="AY151" s="13" t="s">
        <v>106</v>
      </c>
      <c r="BE151" s="194">
        <f t="shared" si="4"/>
        <v>0</v>
      </c>
      <c r="BF151" s="194">
        <f t="shared" si="5"/>
        <v>0</v>
      </c>
      <c r="BG151" s="194">
        <f t="shared" si="6"/>
        <v>0</v>
      </c>
      <c r="BH151" s="194">
        <f t="shared" si="7"/>
        <v>0</v>
      </c>
      <c r="BI151" s="194">
        <f t="shared" si="8"/>
        <v>0</v>
      </c>
      <c r="BJ151" s="13" t="s">
        <v>116</v>
      </c>
      <c r="BK151" s="195">
        <f t="shared" si="9"/>
        <v>0</v>
      </c>
      <c r="BL151" s="13" t="s">
        <v>115</v>
      </c>
      <c r="BM151" s="193" t="s">
        <v>240</v>
      </c>
    </row>
    <row r="152" spans="2:65" s="1" customFormat="1" ht="16.5" customHeight="1">
      <c r="B152" s="30"/>
      <c r="C152" s="196" t="s">
        <v>241</v>
      </c>
      <c r="D152" s="196" t="s">
        <v>103</v>
      </c>
      <c r="E152" s="197" t="s">
        <v>242</v>
      </c>
      <c r="F152" s="198" t="s">
        <v>243</v>
      </c>
      <c r="G152" s="199" t="s">
        <v>215</v>
      </c>
      <c r="H152" s="200">
        <v>32</v>
      </c>
      <c r="I152" s="201"/>
      <c r="J152" s="200">
        <f t="shared" si="0"/>
        <v>0</v>
      </c>
      <c r="K152" s="198" t="s">
        <v>114</v>
      </c>
      <c r="L152" s="202"/>
      <c r="M152" s="203" t="s">
        <v>1</v>
      </c>
      <c r="N152" s="204" t="s">
        <v>39</v>
      </c>
      <c r="O152" s="62"/>
      <c r="P152" s="191">
        <f t="shared" si="1"/>
        <v>0</v>
      </c>
      <c r="Q152" s="191">
        <v>4.8000000000000001E-4</v>
      </c>
      <c r="R152" s="191">
        <f t="shared" si="2"/>
        <v>1.536E-2</v>
      </c>
      <c r="S152" s="191">
        <v>0</v>
      </c>
      <c r="T152" s="192">
        <f t="shared" si="3"/>
        <v>0</v>
      </c>
      <c r="AR152" s="193" t="s">
        <v>121</v>
      </c>
      <c r="AT152" s="193" t="s">
        <v>103</v>
      </c>
      <c r="AU152" s="193" t="s">
        <v>116</v>
      </c>
      <c r="AY152" s="13" t="s">
        <v>106</v>
      </c>
      <c r="BE152" s="194">
        <f t="shared" si="4"/>
        <v>0</v>
      </c>
      <c r="BF152" s="194">
        <f t="shared" si="5"/>
        <v>0</v>
      </c>
      <c r="BG152" s="194">
        <f t="shared" si="6"/>
        <v>0</v>
      </c>
      <c r="BH152" s="194">
        <f t="shared" si="7"/>
        <v>0</v>
      </c>
      <c r="BI152" s="194">
        <f t="shared" si="8"/>
        <v>0</v>
      </c>
      <c r="BJ152" s="13" t="s">
        <v>116</v>
      </c>
      <c r="BK152" s="195">
        <f t="shared" si="9"/>
        <v>0</v>
      </c>
      <c r="BL152" s="13" t="s">
        <v>121</v>
      </c>
      <c r="BM152" s="193" t="s">
        <v>244</v>
      </c>
    </row>
    <row r="153" spans="2:65" s="11" customFormat="1" ht="22.9" customHeight="1">
      <c r="B153" s="167"/>
      <c r="C153" s="168"/>
      <c r="D153" s="169" t="s">
        <v>72</v>
      </c>
      <c r="E153" s="181" t="s">
        <v>245</v>
      </c>
      <c r="F153" s="181" t="s">
        <v>246</v>
      </c>
      <c r="G153" s="168"/>
      <c r="H153" s="168"/>
      <c r="I153" s="171"/>
      <c r="J153" s="182">
        <f>BK153</f>
        <v>0</v>
      </c>
      <c r="K153" s="168"/>
      <c r="L153" s="173"/>
      <c r="M153" s="174"/>
      <c r="N153" s="175"/>
      <c r="O153" s="175"/>
      <c r="P153" s="176">
        <f>P154</f>
        <v>0</v>
      </c>
      <c r="Q153" s="175"/>
      <c r="R153" s="176">
        <f>R154</f>
        <v>0</v>
      </c>
      <c r="S153" s="175"/>
      <c r="T153" s="177">
        <f>T154</f>
        <v>0</v>
      </c>
      <c r="AR153" s="178" t="s">
        <v>105</v>
      </c>
      <c r="AT153" s="179" t="s">
        <v>72</v>
      </c>
      <c r="AU153" s="179" t="s">
        <v>12</v>
      </c>
      <c r="AY153" s="178" t="s">
        <v>106</v>
      </c>
      <c r="BK153" s="180">
        <f>BK154</f>
        <v>0</v>
      </c>
    </row>
    <row r="154" spans="2:65" s="1" customFormat="1" ht="16.5" customHeight="1">
      <c r="B154" s="30"/>
      <c r="C154" s="183" t="s">
        <v>247</v>
      </c>
      <c r="D154" s="183" t="s">
        <v>110</v>
      </c>
      <c r="E154" s="184" t="s">
        <v>248</v>
      </c>
      <c r="F154" s="185" t="s">
        <v>249</v>
      </c>
      <c r="G154" s="186" t="s">
        <v>215</v>
      </c>
      <c r="H154" s="187">
        <v>70</v>
      </c>
      <c r="I154" s="188"/>
      <c r="J154" s="187">
        <f>ROUND(I154*H154,3)</f>
        <v>0</v>
      </c>
      <c r="K154" s="185" t="s">
        <v>133</v>
      </c>
      <c r="L154" s="34"/>
      <c r="M154" s="189" t="s">
        <v>1</v>
      </c>
      <c r="N154" s="190" t="s">
        <v>39</v>
      </c>
      <c r="O154" s="62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AR154" s="193" t="s">
        <v>115</v>
      </c>
      <c r="AT154" s="193" t="s">
        <v>110</v>
      </c>
      <c r="AU154" s="193" t="s">
        <v>116</v>
      </c>
      <c r="AY154" s="13" t="s">
        <v>106</v>
      </c>
      <c r="BE154" s="194">
        <f>IF(N154="základná",J154,0)</f>
        <v>0</v>
      </c>
      <c r="BF154" s="194">
        <f>IF(N154="znížená",J154,0)</f>
        <v>0</v>
      </c>
      <c r="BG154" s="194">
        <f>IF(N154="zákl. prenesená",J154,0)</f>
        <v>0</v>
      </c>
      <c r="BH154" s="194">
        <f>IF(N154="zníž. prenesená",J154,0)</f>
        <v>0</v>
      </c>
      <c r="BI154" s="194">
        <f>IF(N154="nulová",J154,0)</f>
        <v>0</v>
      </c>
      <c r="BJ154" s="13" t="s">
        <v>116</v>
      </c>
      <c r="BK154" s="195">
        <f>ROUND(I154*H154,3)</f>
        <v>0</v>
      </c>
      <c r="BL154" s="13" t="s">
        <v>115</v>
      </c>
      <c r="BM154" s="193" t="s">
        <v>250</v>
      </c>
    </row>
    <row r="155" spans="2:65" s="11" customFormat="1" ht="22.9" customHeight="1">
      <c r="B155" s="167"/>
      <c r="C155" s="168"/>
      <c r="D155" s="169" t="s">
        <v>72</v>
      </c>
      <c r="E155" s="181" t="s">
        <v>251</v>
      </c>
      <c r="F155" s="181" t="s">
        <v>252</v>
      </c>
      <c r="G155" s="168"/>
      <c r="H155" s="168"/>
      <c r="I155" s="171"/>
      <c r="J155" s="182">
        <f>BK155</f>
        <v>0</v>
      </c>
      <c r="K155" s="168"/>
      <c r="L155" s="173"/>
      <c r="M155" s="174"/>
      <c r="N155" s="175"/>
      <c r="O155" s="175"/>
      <c r="P155" s="176">
        <f>SUM(P156:P160)</f>
        <v>0</v>
      </c>
      <c r="Q155" s="175"/>
      <c r="R155" s="176">
        <f>SUM(R156:R160)</f>
        <v>4.555E-2</v>
      </c>
      <c r="S155" s="175"/>
      <c r="T155" s="177">
        <f>SUM(T156:T160)</f>
        <v>0</v>
      </c>
      <c r="AR155" s="178" t="s">
        <v>105</v>
      </c>
      <c r="AT155" s="179" t="s">
        <v>72</v>
      </c>
      <c r="AU155" s="179" t="s">
        <v>12</v>
      </c>
      <c r="AY155" s="178" t="s">
        <v>106</v>
      </c>
      <c r="BK155" s="180">
        <f>SUM(BK156:BK160)</f>
        <v>0</v>
      </c>
    </row>
    <row r="156" spans="2:65" s="1" customFormat="1" ht="16.5" customHeight="1">
      <c r="B156" s="30"/>
      <c r="C156" s="196" t="s">
        <v>253</v>
      </c>
      <c r="D156" s="196" t="s">
        <v>103</v>
      </c>
      <c r="E156" s="197" t="s">
        <v>254</v>
      </c>
      <c r="F156" s="198" t="s">
        <v>255</v>
      </c>
      <c r="G156" s="199" t="s">
        <v>113</v>
      </c>
      <c r="H156" s="200">
        <v>7</v>
      </c>
      <c r="I156" s="201"/>
      <c r="J156" s="200">
        <f>ROUND(I156*H156,3)</f>
        <v>0</v>
      </c>
      <c r="K156" s="198" t="s">
        <v>1</v>
      </c>
      <c r="L156" s="202"/>
      <c r="M156" s="203" t="s">
        <v>1</v>
      </c>
      <c r="N156" s="204" t="s">
        <v>39</v>
      </c>
      <c r="O156" s="62"/>
      <c r="P156" s="191">
        <f>O156*H156</f>
        <v>0</v>
      </c>
      <c r="Q156" s="191">
        <v>6.4999999999999997E-3</v>
      </c>
      <c r="R156" s="191">
        <f>Q156*H156</f>
        <v>4.5499999999999999E-2</v>
      </c>
      <c r="S156" s="191">
        <v>0</v>
      </c>
      <c r="T156" s="192">
        <f>S156*H156</f>
        <v>0</v>
      </c>
      <c r="AR156" s="193" t="s">
        <v>121</v>
      </c>
      <c r="AT156" s="193" t="s">
        <v>103</v>
      </c>
      <c r="AU156" s="193" t="s">
        <v>116</v>
      </c>
      <c r="AY156" s="13" t="s">
        <v>106</v>
      </c>
      <c r="BE156" s="194">
        <f>IF(N156="základná",J156,0)</f>
        <v>0</v>
      </c>
      <c r="BF156" s="194">
        <f>IF(N156="znížená",J156,0)</f>
        <v>0</v>
      </c>
      <c r="BG156" s="194">
        <f>IF(N156="zákl. prenesená",J156,0)</f>
        <v>0</v>
      </c>
      <c r="BH156" s="194">
        <f>IF(N156="zníž. prenesená",J156,0)</f>
        <v>0</v>
      </c>
      <c r="BI156" s="194">
        <f>IF(N156="nulová",J156,0)</f>
        <v>0</v>
      </c>
      <c r="BJ156" s="13" t="s">
        <v>116</v>
      </c>
      <c r="BK156" s="195">
        <f>ROUND(I156*H156,3)</f>
        <v>0</v>
      </c>
      <c r="BL156" s="13" t="s">
        <v>121</v>
      </c>
      <c r="BM156" s="193" t="s">
        <v>256</v>
      </c>
    </row>
    <row r="157" spans="2:65" s="1" customFormat="1" ht="16.5" customHeight="1">
      <c r="B157" s="30"/>
      <c r="C157" s="196" t="s">
        <v>257</v>
      </c>
      <c r="D157" s="196" t="s">
        <v>103</v>
      </c>
      <c r="E157" s="197" t="s">
        <v>258</v>
      </c>
      <c r="F157" s="198" t="s">
        <v>259</v>
      </c>
      <c r="G157" s="199" t="s">
        <v>113</v>
      </c>
      <c r="H157" s="200">
        <v>60</v>
      </c>
      <c r="I157" s="201"/>
      <c r="J157" s="200">
        <f>ROUND(I157*H157,3)</f>
        <v>0</v>
      </c>
      <c r="K157" s="198" t="s">
        <v>1</v>
      </c>
      <c r="L157" s="202"/>
      <c r="M157" s="203" t="s">
        <v>1</v>
      </c>
      <c r="N157" s="204" t="s">
        <v>39</v>
      </c>
      <c r="O157" s="62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AR157" s="193" t="s">
        <v>121</v>
      </c>
      <c r="AT157" s="193" t="s">
        <v>103</v>
      </c>
      <c r="AU157" s="193" t="s">
        <v>116</v>
      </c>
      <c r="AY157" s="13" t="s">
        <v>106</v>
      </c>
      <c r="BE157" s="194">
        <f>IF(N157="základná",J157,0)</f>
        <v>0</v>
      </c>
      <c r="BF157" s="194">
        <f>IF(N157="znížená",J157,0)</f>
        <v>0</v>
      </c>
      <c r="BG157" s="194">
        <f>IF(N157="zákl. prenesená",J157,0)</f>
        <v>0</v>
      </c>
      <c r="BH157" s="194">
        <f>IF(N157="zníž. prenesená",J157,0)</f>
        <v>0</v>
      </c>
      <c r="BI157" s="194">
        <f>IF(N157="nulová",J157,0)</f>
        <v>0</v>
      </c>
      <c r="BJ157" s="13" t="s">
        <v>116</v>
      </c>
      <c r="BK157" s="195">
        <f>ROUND(I157*H157,3)</f>
        <v>0</v>
      </c>
      <c r="BL157" s="13" t="s">
        <v>121</v>
      </c>
      <c r="BM157" s="193" t="s">
        <v>260</v>
      </c>
    </row>
    <row r="158" spans="2:65" s="1" customFormat="1" ht="16.5" customHeight="1">
      <c r="B158" s="30"/>
      <c r="C158" s="196" t="s">
        <v>261</v>
      </c>
      <c r="D158" s="196" t="s">
        <v>103</v>
      </c>
      <c r="E158" s="197" t="s">
        <v>262</v>
      </c>
      <c r="F158" s="198" t="s">
        <v>263</v>
      </c>
      <c r="G158" s="199" t="s">
        <v>113</v>
      </c>
      <c r="H158" s="200">
        <v>40</v>
      </c>
      <c r="I158" s="201"/>
      <c r="J158" s="200">
        <f>ROUND(I158*H158,3)</f>
        <v>0</v>
      </c>
      <c r="K158" s="198" t="s">
        <v>1</v>
      </c>
      <c r="L158" s="202"/>
      <c r="M158" s="203" t="s">
        <v>1</v>
      </c>
      <c r="N158" s="204" t="s">
        <v>39</v>
      </c>
      <c r="O158" s="62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AR158" s="193" t="s">
        <v>121</v>
      </c>
      <c r="AT158" s="193" t="s">
        <v>103</v>
      </c>
      <c r="AU158" s="193" t="s">
        <v>116</v>
      </c>
      <c r="AY158" s="13" t="s">
        <v>106</v>
      </c>
      <c r="BE158" s="194">
        <f>IF(N158="základná",J158,0)</f>
        <v>0</v>
      </c>
      <c r="BF158" s="194">
        <f>IF(N158="znížená",J158,0)</f>
        <v>0</v>
      </c>
      <c r="BG158" s="194">
        <f>IF(N158="zákl. prenesená",J158,0)</f>
        <v>0</v>
      </c>
      <c r="BH158" s="194">
        <f>IF(N158="zníž. prenesená",J158,0)</f>
        <v>0</v>
      </c>
      <c r="BI158" s="194">
        <f>IF(N158="nulová",J158,0)</f>
        <v>0</v>
      </c>
      <c r="BJ158" s="13" t="s">
        <v>116</v>
      </c>
      <c r="BK158" s="195">
        <f>ROUND(I158*H158,3)</f>
        <v>0</v>
      </c>
      <c r="BL158" s="13" t="s">
        <v>121</v>
      </c>
      <c r="BM158" s="193" t="s">
        <v>264</v>
      </c>
    </row>
    <row r="159" spans="2:65" s="1" customFormat="1" ht="16.5" customHeight="1">
      <c r="B159" s="30"/>
      <c r="C159" s="196" t="s">
        <v>265</v>
      </c>
      <c r="D159" s="196" t="s">
        <v>103</v>
      </c>
      <c r="E159" s="197" t="s">
        <v>266</v>
      </c>
      <c r="F159" s="198" t="s">
        <v>267</v>
      </c>
      <c r="G159" s="199" t="s">
        <v>113</v>
      </c>
      <c r="H159" s="200">
        <v>54</v>
      </c>
      <c r="I159" s="201"/>
      <c r="J159" s="200">
        <f>ROUND(I159*H159,3)</f>
        <v>0</v>
      </c>
      <c r="K159" s="198" t="s">
        <v>1</v>
      </c>
      <c r="L159" s="202"/>
      <c r="M159" s="203" t="s">
        <v>1</v>
      </c>
      <c r="N159" s="204" t="s">
        <v>39</v>
      </c>
      <c r="O159" s="62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AR159" s="193" t="s">
        <v>121</v>
      </c>
      <c r="AT159" s="193" t="s">
        <v>103</v>
      </c>
      <c r="AU159" s="193" t="s">
        <v>116</v>
      </c>
      <c r="AY159" s="13" t="s">
        <v>106</v>
      </c>
      <c r="BE159" s="194">
        <f>IF(N159="základná",J159,0)</f>
        <v>0</v>
      </c>
      <c r="BF159" s="194">
        <f>IF(N159="znížená",J159,0)</f>
        <v>0</v>
      </c>
      <c r="BG159" s="194">
        <f>IF(N159="zákl. prenesená",J159,0)</f>
        <v>0</v>
      </c>
      <c r="BH159" s="194">
        <f>IF(N159="zníž. prenesená",J159,0)</f>
        <v>0</v>
      </c>
      <c r="BI159" s="194">
        <f>IF(N159="nulová",J159,0)</f>
        <v>0</v>
      </c>
      <c r="BJ159" s="13" t="s">
        <v>116</v>
      </c>
      <c r="BK159" s="195">
        <f>ROUND(I159*H159,3)</f>
        <v>0</v>
      </c>
      <c r="BL159" s="13" t="s">
        <v>121</v>
      </c>
      <c r="BM159" s="193" t="s">
        <v>268</v>
      </c>
    </row>
    <row r="160" spans="2:65" s="1" customFormat="1" ht="16.5" customHeight="1">
      <c r="B160" s="30"/>
      <c r="C160" s="196" t="s">
        <v>269</v>
      </c>
      <c r="D160" s="196" t="s">
        <v>103</v>
      </c>
      <c r="E160" s="197" t="s">
        <v>270</v>
      </c>
      <c r="F160" s="198" t="s">
        <v>271</v>
      </c>
      <c r="G160" s="199" t="s">
        <v>113</v>
      </c>
      <c r="H160" s="200">
        <v>1</v>
      </c>
      <c r="I160" s="201"/>
      <c r="J160" s="200">
        <f>ROUND(I160*H160,3)</f>
        <v>0</v>
      </c>
      <c r="K160" s="198" t="s">
        <v>1</v>
      </c>
      <c r="L160" s="202"/>
      <c r="M160" s="203" t="s">
        <v>1</v>
      </c>
      <c r="N160" s="204" t="s">
        <v>39</v>
      </c>
      <c r="O160" s="62"/>
      <c r="P160" s="191">
        <f>O160*H160</f>
        <v>0</v>
      </c>
      <c r="Q160" s="191">
        <v>5.0000000000000002E-5</v>
      </c>
      <c r="R160" s="191">
        <f>Q160*H160</f>
        <v>5.0000000000000002E-5</v>
      </c>
      <c r="S160" s="191">
        <v>0</v>
      </c>
      <c r="T160" s="192">
        <f>S160*H160</f>
        <v>0</v>
      </c>
      <c r="AR160" s="193" t="s">
        <v>121</v>
      </c>
      <c r="AT160" s="193" t="s">
        <v>103</v>
      </c>
      <c r="AU160" s="193" t="s">
        <v>116</v>
      </c>
      <c r="AY160" s="13" t="s">
        <v>106</v>
      </c>
      <c r="BE160" s="194">
        <f>IF(N160="základná",J160,0)</f>
        <v>0</v>
      </c>
      <c r="BF160" s="194">
        <f>IF(N160="znížená",J160,0)</f>
        <v>0</v>
      </c>
      <c r="BG160" s="194">
        <f>IF(N160="zákl. prenesená",J160,0)</f>
        <v>0</v>
      </c>
      <c r="BH160" s="194">
        <f>IF(N160="zníž. prenesená",J160,0)</f>
        <v>0</v>
      </c>
      <c r="BI160" s="194">
        <f>IF(N160="nulová",J160,0)</f>
        <v>0</v>
      </c>
      <c r="BJ160" s="13" t="s">
        <v>116</v>
      </c>
      <c r="BK160" s="195">
        <f>ROUND(I160*H160,3)</f>
        <v>0</v>
      </c>
      <c r="BL160" s="13" t="s">
        <v>121</v>
      </c>
      <c r="BM160" s="193" t="s">
        <v>272</v>
      </c>
    </row>
    <row r="161" spans="2:65" s="11" customFormat="1" ht="22.9" customHeight="1">
      <c r="B161" s="167"/>
      <c r="C161" s="168"/>
      <c r="D161" s="169" t="s">
        <v>72</v>
      </c>
      <c r="E161" s="181" t="s">
        <v>273</v>
      </c>
      <c r="F161" s="181" t="s">
        <v>274</v>
      </c>
      <c r="G161" s="168"/>
      <c r="H161" s="168"/>
      <c r="I161" s="171"/>
      <c r="J161" s="182">
        <f>BK161</f>
        <v>0</v>
      </c>
      <c r="K161" s="168"/>
      <c r="L161" s="173"/>
      <c r="M161" s="174"/>
      <c r="N161" s="175"/>
      <c r="O161" s="175"/>
      <c r="P161" s="176">
        <f>P162</f>
        <v>0</v>
      </c>
      <c r="Q161" s="175"/>
      <c r="R161" s="176">
        <f>R162</f>
        <v>0</v>
      </c>
      <c r="S161" s="175"/>
      <c r="T161" s="177">
        <f>T162</f>
        <v>0</v>
      </c>
      <c r="AR161" s="178" t="s">
        <v>105</v>
      </c>
      <c r="AT161" s="179" t="s">
        <v>72</v>
      </c>
      <c r="AU161" s="179" t="s">
        <v>12</v>
      </c>
      <c r="AY161" s="178" t="s">
        <v>106</v>
      </c>
      <c r="BK161" s="180">
        <f>BK162</f>
        <v>0</v>
      </c>
    </row>
    <row r="162" spans="2:65" s="1" customFormat="1" ht="16.5" customHeight="1">
      <c r="B162" s="30"/>
      <c r="C162" s="183" t="s">
        <v>275</v>
      </c>
      <c r="D162" s="183" t="s">
        <v>110</v>
      </c>
      <c r="E162" s="184" t="s">
        <v>276</v>
      </c>
      <c r="F162" s="185" t="s">
        <v>277</v>
      </c>
      <c r="G162" s="186" t="s">
        <v>113</v>
      </c>
      <c r="H162" s="187">
        <v>1</v>
      </c>
      <c r="I162" s="188"/>
      <c r="J162" s="187">
        <f>ROUND(I162*H162,3)</f>
        <v>0</v>
      </c>
      <c r="K162" s="185" t="s">
        <v>114</v>
      </c>
      <c r="L162" s="34"/>
      <c r="M162" s="189" t="s">
        <v>1</v>
      </c>
      <c r="N162" s="190" t="s">
        <v>39</v>
      </c>
      <c r="O162" s="62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AR162" s="193" t="s">
        <v>115</v>
      </c>
      <c r="AT162" s="193" t="s">
        <v>110</v>
      </c>
      <c r="AU162" s="193" t="s">
        <v>116</v>
      </c>
      <c r="AY162" s="13" t="s">
        <v>106</v>
      </c>
      <c r="BE162" s="194">
        <f>IF(N162="základná",J162,0)</f>
        <v>0</v>
      </c>
      <c r="BF162" s="194">
        <f>IF(N162="znížená",J162,0)</f>
        <v>0</v>
      </c>
      <c r="BG162" s="194">
        <f>IF(N162="zákl. prenesená",J162,0)</f>
        <v>0</v>
      </c>
      <c r="BH162" s="194">
        <f>IF(N162="zníž. prenesená",J162,0)</f>
        <v>0</v>
      </c>
      <c r="BI162" s="194">
        <f>IF(N162="nulová",J162,0)</f>
        <v>0</v>
      </c>
      <c r="BJ162" s="13" t="s">
        <v>116</v>
      </c>
      <c r="BK162" s="195">
        <f>ROUND(I162*H162,3)</f>
        <v>0</v>
      </c>
      <c r="BL162" s="13" t="s">
        <v>115</v>
      </c>
      <c r="BM162" s="193" t="s">
        <v>278</v>
      </c>
    </row>
    <row r="163" spans="2:65" s="11" customFormat="1" ht="25.9" customHeight="1">
      <c r="B163" s="167"/>
      <c r="C163" s="168"/>
      <c r="D163" s="169" t="s">
        <v>72</v>
      </c>
      <c r="E163" s="170" t="s">
        <v>279</v>
      </c>
      <c r="F163" s="170" t="s">
        <v>280</v>
      </c>
      <c r="G163" s="168"/>
      <c r="H163" s="168"/>
      <c r="I163" s="171"/>
      <c r="J163" s="172">
        <f>BK163</f>
        <v>0</v>
      </c>
      <c r="K163" s="168"/>
      <c r="L163" s="173"/>
      <c r="M163" s="174"/>
      <c r="N163" s="175"/>
      <c r="O163" s="175"/>
      <c r="P163" s="176">
        <f>P164</f>
        <v>0</v>
      </c>
      <c r="Q163" s="175"/>
      <c r="R163" s="176">
        <f>R164</f>
        <v>0</v>
      </c>
      <c r="S163" s="175"/>
      <c r="T163" s="177">
        <f>T164</f>
        <v>0</v>
      </c>
      <c r="AR163" s="178" t="s">
        <v>281</v>
      </c>
      <c r="AT163" s="179" t="s">
        <v>72</v>
      </c>
      <c r="AU163" s="179" t="s">
        <v>73</v>
      </c>
      <c r="AY163" s="178" t="s">
        <v>106</v>
      </c>
      <c r="BK163" s="180">
        <f>BK164</f>
        <v>0</v>
      </c>
    </row>
    <row r="164" spans="2:65" s="1" customFormat="1" ht="24" customHeight="1">
      <c r="B164" s="30"/>
      <c r="C164" s="183" t="s">
        <v>282</v>
      </c>
      <c r="D164" s="183" t="s">
        <v>110</v>
      </c>
      <c r="E164" s="184" t="s">
        <v>283</v>
      </c>
      <c r="F164" s="185" t="s">
        <v>284</v>
      </c>
      <c r="G164" s="186" t="s">
        <v>285</v>
      </c>
      <c r="H164" s="187">
        <v>16</v>
      </c>
      <c r="I164" s="188"/>
      <c r="J164" s="187">
        <f>ROUND(I164*H164,3)</f>
        <v>0</v>
      </c>
      <c r="K164" s="185" t="s">
        <v>133</v>
      </c>
      <c r="L164" s="34"/>
      <c r="M164" s="205" t="s">
        <v>1</v>
      </c>
      <c r="N164" s="206" t="s">
        <v>39</v>
      </c>
      <c r="O164" s="207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AR164" s="193" t="s">
        <v>286</v>
      </c>
      <c r="AT164" s="193" t="s">
        <v>110</v>
      </c>
      <c r="AU164" s="193" t="s">
        <v>12</v>
      </c>
      <c r="AY164" s="13" t="s">
        <v>106</v>
      </c>
      <c r="BE164" s="194">
        <f>IF(N164="základná",J164,0)</f>
        <v>0</v>
      </c>
      <c r="BF164" s="194">
        <f>IF(N164="znížená",J164,0)</f>
        <v>0</v>
      </c>
      <c r="BG164" s="194">
        <f>IF(N164="zákl. prenesená",J164,0)</f>
        <v>0</v>
      </c>
      <c r="BH164" s="194">
        <f>IF(N164="zníž. prenesená",J164,0)</f>
        <v>0</v>
      </c>
      <c r="BI164" s="194">
        <f>IF(N164="nulová",J164,0)</f>
        <v>0</v>
      </c>
      <c r="BJ164" s="13" t="s">
        <v>116</v>
      </c>
      <c r="BK164" s="195">
        <f>ROUND(I164*H164,3)</f>
        <v>0</v>
      </c>
      <c r="BL164" s="13" t="s">
        <v>286</v>
      </c>
      <c r="BM164" s="193" t="s">
        <v>287</v>
      </c>
    </row>
    <row r="165" spans="2:65" s="1" customFormat="1" ht="6.95" customHeight="1">
      <c r="B165" s="45"/>
      <c r="C165" s="46"/>
      <c r="D165" s="46"/>
      <c r="E165" s="46"/>
      <c r="F165" s="46"/>
      <c r="G165" s="46"/>
      <c r="H165" s="46"/>
      <c r="I165" s="133"/>
      <c r="J165" s="46"/>
      <c r="K165" s="46"/>
      <c r="L165" s="34"/>
    </row>
  </sheetData>
  <sheetProtection algorithmName="SHA-512" hashValue="gdJOInyVR7NtEJVtphayPZrXLrfatn5rmgoNBOsP9PFmn+8sDkGvrT3DmTIAfaGs1JALfjxqyahbIXqYt02X2A==" saltValue="kAM/dsFRJdz0iF+1wgtZxWSsJDni7d0i5/0oUVqIrjgp3sHzo/Y5nhoEBAUrdUWyUk3Hdbu7fS1zouiTn9pSSA==" spinCount="100000" sheet="1" objects="1" scenarios="1" formatColumns="0" formatRows="0" autoFilter="0"/>
  <autoFilter ref="C117:K164"/>
  <mergeCells count="6">
    <mergeCell ref="E110:H110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rekonštrukcia priesto...</vt:lpstr>
      <vt:lpstr>'1 - rekonštrukcia priesto...'!Názvy_tlače</vt:lpstr>
      <vt:lpstr>'Rekapitulácia stavby'!Názvy_tlače</vt:lpstr>
      <vt:lpstr>'1 - rekonštrukcia priesto...'!Oblasť_tlače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EliteBook\Administrator</dc:creator>
  <cp:lastModifiedBy>DŽUPINOVÁ Alena</cp:lastModifiedBy>
  <dcterms:created xsi:type="dcterms:W3CDTF">2019-06-18T18:04:46Z</dcterms:created>
  <dcterms:modified xsi:type="dcterms:W3CDTF">2020-10-09T05:48:35Z</dcterms:modified>
</cp:coreProperties>
</file>